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uangyue\Desktop\人工智能\2.抗疫产品补贴\"/>
    </mc:Choice>
  </mc:AlternateContent>
  <bookViews>
    <workbookView xWindow="0" yWindow="0" windowWidth="19200" windowHeight="11700" tabRatio="589" firstSheet="8" activeTab="8"/>
  </bookViews>
  <sheets>
    <sheet name="真趣" sheetId="15" state="hidden" r:id="rId1"/>
    <sheet name="赠与-2艾信" sheetId="4" state="hidden" r:id="rId2"/>
    <sheet name="赠与-3智慧芽" sheetId="6" state="hidden" r:id="rId3"/>
    <sheet name="赠与-6诺菲" sheetId="8" state="hidden" r:id="rId4"/>
    <sheet name="赠与-7思必驰" sheetId="9" state="hidden" r:id="rId5"/>
    <sheet name="赠与-8二元" sheetId="11" state="hidden" r:id="rId6"/>
    <sheet name="赠与-10极目" sheetId="14" state="hidden" r:id="rId7"/>
    <sheet name="赠与-9贝昂" sheetId="12" state="hidden" r:id="rId8"/>
    <sheet name="补贴明细" sheetId="1" r:id="rId9"/>
    <sheet name="采购-1十一方" sheetId="5" state="hidden" r:id="rId10"/>
    <sheet name="采购-2宝时得" sheetId="7" state="hidden" r:id="rId11"/>
    <sheet name="采购-3天华超净" sheetId="10" state="hidden" r:id="rId12"/>
    <sheet name="采购-7赛博纺织" sheetId="13" state="hidden" r:id="rId13"/>
  </sheets>
  <definedNames>
    <definedName name="_xlnm._FilterDatabase" localSheetId="8" hidden="1">补贴明细!$A$3:$C$9</definedName>
  </definedNames>
  <calcPr calcId="152511"/>
</workbook>
</file>

<file path=xl/calcChain.xml><?xml version="1.0" encoding="utf-8"?>
<calcChain xmlns="http://schemas.openxmlformats.org/spreadsheetml/2006/main">
  <c r="F10" i="1" l="1"/>
  <c r="F3" i="1"/>
  <c r="E20" i="1" l="1"/>
  <c r="F5" i="13" l="1"/>
  <c r="E5" i="13"/>
  <c r="D5" i="13"/>
  <c r="F6" i="10"/>
  <c r="E6" i="10"/>
  <c r="D6" i="10"/>
  <c r="F11" i="7"/>
  <c r="E11" i="7"/>
  <c r="D11" i="7"/>
  <c r="F10" i="5"/>
  <c r="E10" i="5"/>
  <c r="D10" i="5"/>
  <c r="D23" i="12"/>
  <c r="F23" i="12" s="1"/>
  <c r="F16" i="12"/>
  <c r="E16" i="12"/>
  <c r="D16" i="12"/>
  <c r="F9" i="12"/>
  <c r="E9" i="12"/>
  <c r="D9" i="12"/>
  <c r="F9" i="14"/>
  <c r="E9" i="14"/>
  <c r="D9" i="14"/>
  <c r="F21" i="11"/>
  <c r="D21" i="11"/>
  <c r="E20" i="11"/>
  <c r="E19" i="11"/>
  <c r="E18" i="11"/>
  <c r="E17" i="11"/>
  <c r="E16" i="11"/>
  <c r="E15" i="11"/>
  <c r="E14" i="11"/>
  <c r="E13" i="11"/>
  <c r="E12" i="11"/>
  <c r="E11" i="11"/>
  <c r="E10" i="11"/>
  <c r="E9" i="11"/>
  <c r="E8" i="11"/>
  <c r="D8" i="11"/>
  <c r="E7" i="11"/>
  <c r="E6" i="11"/>
  <c r="E5" i="11"/>
  <c r="E4" i="11"/>
  <c r="E3" i="11"/>
  <c r="E21" i="11" s="1"/>
  <c r="F5" i="9"/>
  <c r="E5" i="9"/>
  <c r="D5" i="9"/>
  <c r="F7" i="8"/>
  <c r="E7" i="8"/>
  <c r="D7" i="8"/>
  <c r="K9" i="6"/>
  <c r="J9" i="6"/>
  <c r="I9" i="6"/>
  <c r="F9" i="6"/>
  <c r="E9" i="6"/>
  <c r="D9" i="6"/>
  <c r="K7" i="6"/>
  <c r="H6" i="6"/>
  <c r="I5" i="6"/>
  <c r="H5" i="6"/>
  <c r="H9" i="6" s="1"/>
  <c r="F5" i="4"/>
  <c r="E5" i="4"/>
  <c r="D5" i="4"/>
  <c r="F22" i="15"/>
  <c r="D22" i="15"/>
  <c r="C22" i="15"/>
  <c r="B22" i="15"/>
  <c r="E22" i="15" s="1"/>
  <c r="E14" i="15"/>
  <c r="D14" i="15"/>
  <c r="C14" i="15"/>
  <c r="F14" i="15" s="1"/>
  <c r="B14" i="15"/>
  <c r="D6" i="15"/>
  <c r="F6" i="15" s="1"/>
  <c r="C6" i="15"/>
  <c r="B6" i="15"/>
  <c r="E6" i="15" s="1"/>
  <c r="E23" i="12" l="1"/>
</calcChain>
</file>

<file path=xl/comments1.xml><?xml version="1.0" encoding="utf-8"?>
<comments xmlns="http://schemas.openxmlformats.org/spreadsheetml/2006/main">
  <authors>
    <author>1111</author>
  </authors>
  <commentList>
    <comment ref="C3" authorId="0" shapeId="0">
      <text>
        <r>
          <rPr>
            <b/>
            <sz val="9"/>
            <rFont val="宋体"/>
            <family val="3"/>
            <charset val="134"/>
          </rPr>
          <t>一拖二平面口罩一体机（JJ-AF20)</t>
        </r>
      </text>
    </comment>
  </commentList>
</comments>
</file>

<file path=xl/sharedStrings.xml><?xml version="1.0" encoding="utf-8"?>
<sst xmlns="http://schemas.openxmlformats.org/spreadsheetml/2006/main" count="235" uniqueCount="84">
  <si>
    <t>序号</t>
  </si>
  <si>
    <t>智慧芽信息科技（苏州）有限公司</t>
  </si>
  <si>
    <t>智慧芽生命科学信息化平台</t>
  </si>
  <si>
    <t>江苏中新瑞光学材料有限公司</t>
  </si>
  <si>
    <t>纳米耐污消毒液</t>
  </si>
  <si>
    <t>科航（苏州）信息科技有限公司</t>
  </si>
  <si>
    <t>面包屑型隔离疫区智能递送机器人</t>
  </si>
  <si>
    <t>苏州诺菲纳米科技有限公司</t>
  </si>
  <si>
    <t>苏州思必驰信息科技有限公司</t>
  </si>
  <si>
    <t>思必驰疫情防控机器人</t>
  </si>
  <si>
    <t>二元（苏州）工业科技有限公司</t>
  </si>
  <si>
    <t>苏州贝昂科技有限公司</t>
  </si>
  <si>
    <t>空气净化器X3</t>
  </si>
  <si>
    <t>苏州极目机器人科技有限公司</t>
  </si>
  <si>
    <t>E-A10 常温弥雾喷洒无人机</t>
  </si>
  <si>
    <t>苏州真趣信息科技有限公司</t>
  </si>
  <si>
    <t>基于新一代物联网技术的抗新冠疫情居家隔离电子封条监控管理系统</t>
  </si>
  <si>
    <t>合计</t>
  </si>
  <si>
    <t>信标</t>
  </si>
  <si>
    <t>含税金额</t>
  </si>
  <si>
    <t>不含税金额</t>
  </si>
  <si>
    <t>数量</t>
  </si>
  <si>
    <t>含税单价</t>
  </si>
  <si>
    <t>不含税单价</t>
  </si>
  <si>
    <t>基站</t>
  </si>
  <si>
    <t>封条=定位卡=标签</t>
  </si>
  <si>
    <t>监督卡=信标</t>
  </si>
  <si>
    <t>流量卡？</t>
  </si>
  <si>
    <t>标签</t>
  </si>
  <si>
    <t>钛准基站</t>
  </si>
  <si>
    <t>发票清单</t>
  </si>
  <si>
    <t>货物名称</t>
  </si>
  <si>
    <t>发票号码</t>
  </si>
  <si>
    <t>开票日期</t>
  </si>
  <si>
    <t>艾信医院物资管理平台软件/智能机器人</t>
  </si>
  <si>
    <t>专业</t>
  </si>
  <si>
    <t>化学</t>
  </si>
  <si>
    <t>Bio</t>
  </si>
  <si>
    <t>整套</t>
  </si>
  <si>
    <t>管理系统服务费</t>
  </si>
  <si>
    <t>专利管理系统</t>
  </si>
  <si>
    <t>专利数据库</t>
  </si>
  <si>
    <t>2专业+2化学</t>
  </si>
  <si>
    <t>2专业+1Bio</t>
  </si>
  <si>
    <t>5专业+5化学+5Bio</t>
  </si>
  <si>
    <t>纳米银消毒剂</t>
  </si>
  <si>
    <t>20L*5</t>
  </si>
  <si>
    <t>5L*5</t>
  </si>
  <si>
    <t>500ml*1</t>
  </si>
  <si>
    <t>定制开发费</t>
  </si>
  <si>
    <t>夕贝乐消毒喷雾</t>
  </si>
  <si>
    <t>植保无人机E-A10</t>
  </si>
  <si>
    <t>家用空气净化器X3</t>
  </si>
  <si>
    <t>均价</t>
  </si>
  <si>
    <t>家用空气净化器X7</t>
  </si>
  <si>
    <t>家用空气净化器X7S</t>
  </si>
  <si>
    <t>采购单位名称</t>
  </si>
  <si>
    <t>采购产品名称</t>
  </si>
  <si>
    <t>宝时得科技（中国）有限公司</t>
  </si>
  <si>
    <t>苏州天华超净科技股份有限公司</t>
  </si>
  <si>
    <t>平面口罩（外耳上带）机</t>
  </si>
  <si>
    <t>博瑞生物医药（苏州）股份有限公司</t>
  </si>
  <si>
    <t>天演药业（苏州）有限公司</t>
  </si>
  <si>
    <t>象步（苏州）人工智能科技有限公司</t>
  </si>
  <si>
    <t>智能防疫测温系统</t>
  </si>
  <si>
    <t>苏州赛博纺织有限公司</t>
  </si>
  <si>
    <t>反应型聚氨酯（PUR）热熔胶</t>
  </si>
  <si>
    <t>平面口罩外耳上带一体机（JJ-AF20）</t>
  </si>
  <si>
    <t>平面口罩打片机</t>
  </si>
  <si>
    <t>双耳机</t>
  </si>
  <si>
    <t>料卷上料机</t>
  </si>
  <si>
    <t>PUR热熔胶</t>
  </si>
  <si>
    <t>奖补金额（万元）</t>
    <phoneticPr fontId="22" type="noConversion"/>
  </si>
  <si>
    <t>项目类型</t>
    <phoneticPr fontId="22" type="noConversion"/>
  </si>
  <si>
    <t>采购补贴</t>
    <phoneticPr fontId="22" type="noConversion"/>
  </si>
  <si>
    <t>赠予补贴</t>
    <phoneticPr fontId="22" type="noConversion"/>
  </si>
  <si>
    <r>
      <t>诺银</t>
    </r>
    <r>
      <rPr>
        <vertAlign val="superscript"/>
        <sz val="14"/>
        <rFont val="宋体"/>
        <family val="3"/>
        <charset val="134"/>
      </rPr>
      <t>TM</t>
    </r>
    <r>
      <rPr>
        <sz val="14"/>
        <rFont val="宋体"/>
        <family val="3"/>
        <charset val="134"/>
      </rPr>
      <t>纳米银消毒剂</t>
    </r>
    <phoneticPr fontId="22" type="noConversion"/>
  </si>
  <si>
    <t>Xibeile夕贝乐免洗消毒喷雾</t>
    <phoneticPr fontId="22" type="noConversion"/>
  </si>
  <si>
    <t>合计</t>
    <phoneticPr fontId="22" type="noConversion"/>
  </si>
  <si>
    <t>苏州十一方生物科技有限公司</t>
    <phoneticPr fontId="22" type="noConversion"/>
  </si>
  <si>
    <t>平面口罩外耳上带一体机</t>
    <phoneticPr fontId="22" type="noConversion"/>
  </si>
  <si>
    <t>艾信智慧医疗科技发展（苏州）有限公司</t>
    <phoneticPr fontId="22" type="noConversion"/>
  </si>
  <si>
    <t>全自动医用隔离疫区智能搬运机器人设备系统</t>
    <phoneticPr fontId="22" type="noConversion"/>
  </si>
  <si>
    <t>三大新兴产业创新产品抗击疫情奖补明细</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</si>
</sst>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0_);[Red]\(0.00\)"/>
  </numFmts>
  <fonts count="28">
    <font>
      <sz val="11"/>
      <color theme="1"/>
      <name val="宋体"/>
      <charset val="134"/>
      <scheme val="minor"/>
    </font>
    <font>
      <sz val="14"/>
      <color theme="1"/>
      <name val="宋体"/>
      <family val="3"/>
      <charset val="134"/>
      <scheme val="minor"/>
    </font>
    <font>
      <b/>
      <sz val="14"/>
      <name val="宋体"/>
      <family val="3"/>
      <charset val="134"/>
      <scheme val="minor"/>
    </font>
    <font>
      <b/>
      <sz val="11"/>
      <color theme="1"/>
      <name val="宋体"/>
      <family val="3"/>
      <charset val="134"/>
      <scheme val="minor"/>
    </font>
    <font>
      <sz val="11"/>
      <color theme="1"/>
      <name val="宋体"/>
      <family val="3"/>
      <charset val="134"/>
      <scheme val="minor"/>
    </font>
    <font>
      <sz val="11"/>
      <color rgb="FFFF0000"/>
      <name val="宋体"/>
      <family val="3"/>
      <charset val="134"/>
      <scheme val="minor"/>
    </font>
    <font>
      <sz val="11"/>
      <color indexed="8"/>
      <name val="等线"/>
      <charset val="134"/>
    </font>
    <font>
      <b/>
      <sz val="11"/>
      <color indexed="63"/>
      <name val="等线"/>
      <charset val="134"/>
    </font>
    <font>
      <b/>
      <sz val="11"/>
      <color indexed="62"/>
      <name val="等线"/>
      <charset val="134"/>
    </font>
    <font>
      <b/>
      <sz val="11"/>
      <color indexed="52"/>
      <name val="等线"/>
      <charset val="134"/>
    </font>
    <font>
      <b/>
      <sz val="18"/>
      <color indexed="62"/>
      <name val="等线"/>
      <charset val="134"/>
    </font>
    <font>
      <sz val="11"/>
      <color indexed="60"/>
      <name val="等线"/>
      <charset val="134"/>
    </font>
    <font>
      <b/>
      <sz val="11"/>
      <color indexed="8"/>
      <name val="等线"/>
      <charset val="134"/>
    </font>
    <font>
      <b/>
      <sz val="13"/>
      <color indexed="62"/>
      <name val="等线"/>
      <charset val="134"/>
    </font>
    <font>
      <sz val="11"/>
      <color indexed="17"/>
      <name val="等线"/>
      <charset val="134"/>
    </font>
    <font>
      <b/>
      <sz val="15"/>
      <color indexed="62"/>
      <name val="等线"/>
      <charset val="134"/>
    </font>
    <font>
      <sz val="11"/>
      <color indexed="10"/>
      <name val="等线"/>
      <charset val="134"/>
    </font>
    <font>
      <b/>
      <sz val="11"/>
      <color indexed="9"/>
      <name val="等线"/>
      <charset val="134"/>
    </font>
    <font>
      <i/>
      <sz val="11"/>
      <color indexed="23"/>
      <name val="等线"/>
      <charset val="134"/>
    </font>
    <font>
      <sz val="11"/>
      <color indexed="52"/>
      <name val="等线"/>
      <charset val="134"/>
    </font>
    <font>
      <sz val="11"/>
      <color indexed="62"/>
      <name val="等线"/>
      <charset val="134"/>
    </font>
    <font>
      <b/>
      <sz val="9"/>
      <name val="宋体"/>
      <family val="3"/>
      <charset val="134"/>
    </font>
    <font>
      <sz val="9"/>
      <name val="宋体"/>
      <family val="3"/>
      <charset val="134"/>
      <scheme val="minor"/>
    </font>
    <font>
      <sz val="14"/>
      <name val="宋体"/>
      <family val="3"/>
      <charset val="134"/>
      <scheme val="minor"/>
    </font>
    <font>
      <sz val="14"/>
      <color indexed="8"/>
      <name val="宋体"/>
      <family val="3"/>
      <charset val="134"/>
      <scheme val="minor"/>
    </font>
    <font>
      <sz val="14"/>
      <name val="宋体"/>
      <family val="3"/>
      <charset val="134"/>
    </font>
    <font>
      <vertAlign val="superscript"/>
      <sz val="14"/>
      <name val="宋体"/>
      <family val="3"/>
      <charset val="134"/>
    </font>
    <font>
      <b/>
      <sz val="18"/>
      <name val="宋体"/>
      <family val="3"/>
      <charset val="134"/>
      <scheme val="minor"/>
    </font>
  </fonts>
  <fills count="10">
    <fill>
      <patternFill patternType="none"/>
    </fill>
    <fill>
      <patternFill patternType="gray125"/>
    </fill>
    <fill>
      <patternFill patternType="solid">
        <fgColor rgb="FFFFFF00"/>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55"/>
        <bgColor indexed="64"/>
      </patternFill>
    </fill>
    <fill>
      <patternFill patternType="solid">
        <fgColor indexed="4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25">
    <xf numFmtId="0" fontId="0" fillId="0" borderId="0">
      <alignment vertical="center"/>
    </xf>
    <xf numFmtId="0" fontId="9" fillId="4" borderId="7" applyNumberFormat="0" applyAlignment="0" applyProtection="0">
      <alignment vertical="center"/>
    </xf>
    <xf numFmtId="43"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12" fillId="0" borderId="9" applyNumberFormat="0" applyFill="0" applyAlignment="0" applyProtection="0">
      <alignment vertical="center"/>
    </xf>
    <xf numFmtId="0" fontId="14" fillId="6" borderId="0" applyNumberFormat="0" applyBorder="0" applyAlignment="0" applyProtection="0">
      <alignment vertical="center"/>
    </xf>
    <xf numFmtId="0" fontId="15" fillId="0" borderId="10" applyNumberFormat="0" applyFill="0" applyAlignment="0" applyProtection="0">
      <alignment vertical="center"/>
    </xf>
    <xf numFmtId="0" fontId="7" fillId="4" borderId="6" applyNumberFormat="0" applyAlignment="0" applyProtection="0">
      <alignment vertical="center"/>
    </xf>
    <xf numFmtId="0" fontId="11" fillId="5" borderId="0" applyNumberFormat="0" applyBorder="0" applyAlignment="0" applyProtection="0">
      <alignment vertical="center"/>
    </xf>
    <xf numFmtId="0" fontId="13" fillId="0" borderId="10" applyNumberFormat="0" applyFill="0" applyAlignment="0" applyProtection="0">
      <alignment vertical="center"/>
    </xf>
    <xf numFmtId="0" fontId="8" fillId="0" borderId="8" applyNumberFormat="0" applyFill="0" applyAlignment="0" applyProtection="0">
      <alignment vertical="center"/>
    </xf>
    <xf numFmtId="0" fontId="16" fillId="0" borderId="0" applyNumberFormat="0" applyFill="0" applyBorder="0" applyAlignment="0" applyProtection="0">
      <alignment vertical="center"/>
    </xf>
    <xf numFmtId="43" fontId="4" fillId="0" borderId="0" applyFont="0" applyFill="0" applyBorder="0" applyAlignment="0" applyProtection="0">
      <alignment vertical="center"/>
    </xf>
    <xf numFmtId="0" fontId="8" fillId="0" borderId="0" applyNumberFormat="0" applyFill="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4" fillId="0" borderId="0">
      <alignment vertical="center"/>
    </xf>
    <xf numFmtId="0" fontId="4" fillId="0" borderId="0">
      <alignment vertical="center"/>
    </xf>
    <xf numFmtId="0" fontId="17" fillId="8" borderId="11" applyNumberFormat="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20" fillId="9" borderId="7" applyNumberFormat="0" applyAlignment="0" applyProtection="0">
      <alignment vertical="center"/>
    </xf>
    <xf numFmtId="0" fontId="6" fillId="3" borderId="5" applyNumberFormat="0" applyFont="0" applyAlignment="0" applyProtection="0">
      <alignment vertical="center"/>
    </xf>
  </cellStyleXfs>
  <cellXfs count="4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14" fontId="0" fillId="0" borderId="1" xfId="0" applyNumberFormat="1" applyBorder="1">
      <alignment vertical="center"/>
    </xf>
    <xf numFmtId="43" fontId="0" fillId="0" borderId="1" xfId="2" applyFont="1" applyBorder="1">
      <alignment vertical="center"/>
    </xf>
    <xf numFmtId="43" fontId="0" fillId="0" borderId="1" xfId="0" applyNumberFormat="1" applyBorder="1">
      <alignment vertical="center"/>
    </xf>
    <xf numFmtId="43" fontId="0" fillId="0" borderId="0" xfId="0" applyNumberFormat="1">
      <alignment vertical="center"/>
    </xf>
    <xf numFmtId="0" fontId="3" fillId="0" borderId="0" xfId="0" applyFo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43" fontId="0" fillId="0" borderId="0" xfId="2" applyFont="1" applyBorder="1">
      <alignment vertical="center"/>
    </xf>
    <xf numFmtId="43" fontId="3" fillId="0" borderId="1" xfId="2" applyFont="1" applyBorder="1">
      <alignment vertical="center"/>
    </xf>
    <xf numFmtId="43" fontId="3" fillId="0" borderId="0" xfId="2" applyFont="1" applyBorder="1">
      <alignment vertical="center"/>
    </xf>
    <xf numFmtId="0" fontId="0" fillId="0" borderId="1" xfId="0" applyFill="1" applyBorder="1">
      <alignment vertical="center"/>
    </xf>
    <xf numFmtId="43" fontId="0" fillId="0" borderId="0" xfId="0" applyNumberFormat="1" applyAlignment="1">
      <alignment horizontal="right" vertical="center"/>
    </xf>
    <xf numFmtId="43" fontId="0" fillId="0" borderId="1" xfId="2" applyFont="1" applyFill="1" applyBorder="1">
      <alignment vertical="center"/>
    </xf>
    <xf numFmtId="0" fontId="0" fillId="0" borderId="0" xfId="0" applyAlignment="1">
      <alignment horizontal="right" vertical="center"/>
    </xf>
    <xf numFmtId="14" fontId="0" fillId="0" borderId="4" xfId="0" applyNumberFormat="1" applyBorder="1">
      <alignment vertical="center"/>
    </xf>
    <xf numFmtId="43" fontId="0" fillId="0" borderId="0" xfId="2" applyFont="1" applyBorder="1" applyAlignment="1">
      <alignment horizontal="right" vertical="center"/>
    </xf>
    <xf numFmtId="43" fontId="0" fillId="0" borderId="0" xfId="2" applyFont="1">
      <alignment vertical="center"/>
    </xf>
    <xf numFmtId="0" fontId="4" fillId="0" borderId="0" xfId="0" applyFont="1">
      <alignment vertical="center"/>
    </xf>
    <xf numFmtId="0" fontId="0" fillId="2" borderId="0" xfId="0" applyFill="1">
      <alignment vertical="center"/>
    </xf>
    <xf numFmtId="0" fontId="5" fillId="0" borderId="0" xfId="0" applyFont="1">
      <alignment vertical="center"/>
    </xf>
    <xf numFmtId="0" fontId="23" fillId="0" borderId="13" xfId="0" applyFont="1" applyFill="1" applyBorder="1" applyAlignment="1">
      <alignment horizontal="center" vertical="center"/>
    </xf>
    <xf numFmtId="0" fontId="23" fillId="0" borderId="13" xfId="17" applyFont="1" applyBorder="1" applyAlignment="1">
      <alignment horizontal="center" vertical="center" wrapText="1"/>
    </xf>
    <xf numFmtId="176" fontId="23" fillId="0" borderId="13" xfId="0" applyNumberFormat="1" applyFont="1" applyFill="1" applyBorder="1" applyAlignment="1">
      <alignment horizontal="center" vertical="center"/>
    </xf>
    <xf numFmtId="0" fontId="23" fillId="0" borderId="13" xfId="14" applyFont="1" applyFill="1" applyBorder="1" applyAlignment="1">
      <alignment horizontal="center" vertical="center" wrapText="1"/>
    </xf>
    <xf numFmtId="0" fontId="24" fillId="0" borderId="13" xfId="14" applyFont="1" applyBorder="1" applyAlignment="1">
      <alignment horizontal="center" vertical="center" wrapText="1"/>
    </xf>
    <xf numFmtId="0" fontId="25" fillId="0" borderId="13" xfId="17"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Fill="1" applyBorder="1">
      <alignment vertical="center"/>
    </xf>
    <xf numFmtId="0" fontId="23" fillId="0" borderId="0" xfId="0" applyFont="1" applyFill="1" applyBorder="1" applyAlignment="1">
      <alignment horizontal="center" vertical="center"/>
    </xf>
    <xf numFmtId="176" fontId="23" fillId="0" borderId="0" xfId="0" applyNumberFormat="1" applyFont="1" applyFill="1" applyBorder="1">
      <alignment vertical="center"/>
    </xf>
    <xf numFmtId="0" fontId="2" fillId="0" borderId="13" xfId="0" applyFont="1" applyFill="1" applyBorder="1" applyAlignment="1">
      <alignment horizontal="center" vertical="center"/>
    </xf>
    <xf numFmtId="176" fontId="23" fillId="0" borderId="0" xfId="0" applyNumberFormat="1" applyFont="1" applyFill="1"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23" fillId="0" borderId="13" xfId="0" applyFont="1" applyFill="1" applyBorder="1" applyAlignment="1">
      <alignment horizontal="center" vertical="center"/>
    </xf>
    <xf numFmtId="0" fontId="23" fillId="0" borderId="13" xfId="17" applyFont="1" applyBorder="1" applyAlignment="1">
      <alignment horizontal="center" vertical="center" wrapText="1"/>
    </xf>
    <xf numFmtId="0" fontId="27" fillId="0" borderId="13" xfId="0" applyFont="1" applyFill="1" applyBorder="1" applyAlignment="1">
      <alignment horizontal="center" vertical="center"/>
    </xf>
  </cellXfs>
  <cellStyles count="25">
    <cellStyle name="标题 1 2" xfId="6"/>
    <cellStyle name="标题 2 2" xfId="9"/>
    <cellStyle name="标题 3 2" xfId="10"/>
    <cellStyle name="标题 4 2" xfId="13"/>
    <cellStyle name="标题 5" xfId="3"/>
    <cellStyle name="差 2" xfId="15"/>
    <cellStyle name="常规" xfId="0" builtinId="0"/>
    <cellStyle name="常规 2" xfId="16"/>
    <cellStyle name="常规 3" xfId="17"/>
    <cellStyle name="常规 4" xfId="14"/>
    <cellStyle name="好 2" xfId="5"/>
    <cellStyle name="汇总 2" xfId="4"/>
    <cellStyle name="计算 2" xfId="1"/>
    <cellStyle name="检查单元格 2" xfId="18"/>
    <cellStyle name="解释性文本 2" xfId="19"/>
    <cellStyle name="警告文本 2" xfId="11"/>
    <cellStyle name="链接单元格 2" xfId="20"/>
    <cellStyle name="千位分隔" xfId="2" builtinId="3"/>
    <cellStyle name="千位分隔 2" xfId="21"/>
    <cellStyle name="千位分隔 3" xfId="12"/>
    <cellStyle name="千位分隔 4" xfId="22"/>
    <cellStyle name="适中 2" xfId="8"/>
    <cellStyle name="输出 2" xfId="7"/>
    <cellStyle name="输入 2" xfId="23"/>
    <cellStyle name="注释 2" xfId="24"/>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K10" sqref="K10"/>
    </sheetView>
  </sheetViews>
  <sheetFormatPr defaultColWidth="9" defaultRowHeight="13.5"/>
  <cols>
    <col min="2" max="2" width="10.5" customWidth="1"/>
    <col min="3" max="3" width="11" customWidth="1"/>
    <col min="9" max="9" width="17.375" customWidth="1"/>
    <col min="10" max="10" width="12.125" customWidth="1"/>
  </cols>
  <sheetData>
    <row r="1" spans="1:11">
      <c r="A1" s="21" t="s">
        <v>18</v>
      </c>
      <c r="B1" s="21" t="s">
        <v>19</v>
      </c>
      <c r="C1" s="21" t="s">
        <v>20</v>
      </c>
      <c r="D1" s="21" t="s">
        <v>21</v>
      </c>
      <c r="E1" s="21" t="s">
        <v>22</v>
      </c>
      <c r="F1" s="21" t="s">
        <v>23</v>
      </c>
      <c r="H1" s="21" t="s">
        <v>24</v>
      </c>
      <c r="I1" s="21" t="s">
        <v>25</v>
      </c>
      <c r="J1" s="21" t="s">
        <v>26</v>
      </c>
      <c r="K1" s="23" t="s">
        <v>27</v>
      </c>
    </row>
    <row r="2" spans="1:11">
      <c r="B2">
        <v>223025</v>
      </c>
      <c r="C2">
        <v>197367.26</v>
      </c>
      <c r="D2">
        <v>4055</v>
      </c>
      <c r="H2">
        <v>8</v>
      </c>
      <c r="I2">
        <v>417</v>
      </c>
      <c r="J2">
        <v>22</v>
      </c>
      <c r="K2">
        <v>8</v>
      </c>
    </row>
    <row r="3" spans="1:11">
      <c r="B3">
        <v>62307</v>
      </c>
      <c r="C3">
        <v>55138.94</v>
      </c>
      <c r="D3">
        <v>547</v>
      </c>
      <c r="H3">
        <v>15</v>
      </c>
      <c r="I3">
        <v>30</v>
      </c>
      <c r="J3">
        <v>5</v>
      </c>
      <c r="K3">
        <v>5</v>
      </c>
    </row>
    <row r="4" spans="1:11">
      <c r="B4">
        <v>163200</v>
      </c>
      <c r="C4">
        <v>144424.78</v>
      </c>
      <c r="D4">
        <v>1200</v>
      </c>
      <c r="H4">
        <v>9</v>
      </c>
      <c r="I4">
        <v>19</v>
      </c>
      <c r="J4">
        <v>4</v>
      </c>
      <c r="K4">
        <v>2</v>
      </c>
    </row>
    <row r="5" spans="1:11">
      <c r="B5">
        <v>107200</v>
      </c>
      <c r="C5">
        <v>94867.26</v>
      </c>
      <c r="D5">
        <v>1340</v>
      </c>
      <c r="H5">
        <v>8</v>
      </c>
      <c r="I5">
        <v>16</v>
      </c>
      <c r="J5">
        <v>6</v>
      </c>
      <c r="K5">
        <v>3</v>
      </c>
    </row>
    <row r="6" spans="1:11">
      <c r="A6" s="21" t="s">
        <v>17</v>
      </c>
      <c r="B6">
        <f>SUM(B2:B5)</f>
        <v>555732</v>
      </c>
      <c r="C6">
        <f>SUM(C2:C5)</f>
        <v>491798.24</v>
      </c>
      <c r="D6">
        <f>SUM(D2:D5)</f>
        <v>7142</v>
      </c>
      <c r="E6">
        <f>B6/D6</f>
        <v>77.811817418090172</v>
      </c>
      <c r="F6">
        <f>C6/D6</f>
        <v>68.860016802016247</v>
      </c>
      <c r="H6">
        <v>5</v>
      </c>
      <c r="I6">
        <v>27</v>
      </c>
      <c r="J6">
        <v>6</v>
      </c>
      <c r="K6">
        <v>3</v>
      </c>
    </row>
    <row r="7" spans="1:11">
      <c r="H7">
        <v>7</v>
      </c>
      <c r="I7">
        <v>28</v>
      </c>
      <c r="J7">
        <v>4</v>
      </c>
      <c r="K7">
        <v>2</v>
      </c>
    </row>
    <row r="8" spans="1:11">
      <c r="H8">
        <v>41</v>
      </c>
      <c r="I8">
        <v>137</v>
      </c>
      <c r="J8">
        <v>52</v>
      </c>
      <c r="K8">
        <v>9</v>
      </c>
    </row>
    <row r="9" spans="1:11">
      <c r="H9" s="22">
        <v>5</v>
      </c>
      <c r="I9" s="22">
        <v>500</v>
      </c>
      <c r="J9" s="22">
        <v>10</v>
      </c>
      <c r="K9" s="22">
        <v>1</v>
      </c>
    </row>
    <row r="10" spans="1:11">
      <c r="A10" s="21" t="s">
        <v>28</v>
      </c>
      <c r="B10">
        <v>220880</v>
      </c>
      <c r="C10">
        <v>195469.03</v>
      </c>
      <c r="D10">
        <v>2200</v>
      </c>
    </row>
    <row r="11" spans="1:11">
      <c r="B11">
        <v>86100</v>
      </c>
      <c r="C11">
        <v>76194.69</v>
      </c>
      <c r="D11">
        <v>700</v>
      </c>
    </row>
    <row r="12" spans="1:11">
      <c r="B12">
        <v>58950</v>
      </c>
      <c r="C12">
        <v>52168.14</v>
      </c>
      <c r="D12">
        <v>450</v>
      </c>
    </row>
    <row r="13" spans="1:11">
      <c r="B13">
        <v>240000</v>
      </c>
      <c r="C13">
        <v>212389.38</v>
      </c>
      <c r="D13">
        <v>3000</v>
      </c>
    </row>
    <row r="14" spans="1:11">
      <c r="A14" s="21" t="s">
        <v>17</v>
      </c>
      <c r="B14">
        <f>SUM(B10:B13)</f>
        <v>605930</v>
      </c>
      <c r="C14">
        <f>SUM(C10:C13)</f>
        <v>536221.24</v>
      </c>
      <c r="D14">
        <f>SUM(D10:D13)</f>
        <v>6350</v>
      </c>
      <c r="E14">
        <f>B14/D14</f>
        <v>95.422047244094486</v>
      </c>
      <c r="F14">
        <f>C14/D14</f>
        <v>84.444289763779523</v>
      </c>
    </row>
    <row r="19" spans="1:6">
      <c r="A19" s="21" t="s">
        <v>29</v>
      </c>
      <c r="B19">
        <v>34484.800000000003</v>
      </c>
      <c r="C19">
        <v>30517.52</v>
      </c>
      <c r="D19">
        <v>28</v>
      </c>
    </row>
    <row r="20" spans="1:6">
      <c r="B20">
        <v>81370</v>
      </c>
      <c r="C20">
        <v>72008.850000000006</v>
      </c>
      <c r="D20">
        <v>10</v>
      </c>
    </row>
    <row r="21" spans="1:6">
      <c r="B21">
        <v>108000</v>
      </c>
      <c r="C21">
        <v>95575.22</v>
      </c>
      <c r="D21">
        <v>27</v>
      </c>
    </row>
    <row r="22" spans="1:6">
      <c r="A22" s="21" t="s">
        <v>17</v>
      </c>
      <c r="B22">
        <f>SUM(B19:B21)</f>
        <v>223854.8</v>
      </c>
      <c r="C22">
        <f>SUM(C19:C21)</f>
        <v>198101.59000000003</v>
      </c>
      <c r="D22">
        <f>SUM(D19:D21)</f>
        <v>65</v>
      </c>
      <c r="E22">
        <f>B22/D22</f>
        <v>3443.9199999999996</v>
      </c>
      <c r="F22">
        <f>C22/D22</f>
        <v>3047.7167692307698</v>
      </c>
    </row>
  </sheetData>
  <phoneticPr fontId="2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3" sqref="C3"/>
    </sheetView>
  </sheetViews>
  <sheetFormatPr defaultColWidth="9" defaultRowHeight="13.5"/>
  <cols>
    <col min="1" max="1" width="35.375" customWidth="1"/>
    <col min="2" max="3" width="9.5" customWidth="1"/>
    <col min="5" max="6" width="16.125" customWidth="1"/>
  </cols>
  <sheetData>
    <row r="1" spans="1:6" ht="25.5" customHeight="1">
      <c r="A1" s="36" t="s">
        <v>30</v>
      </c>
      <c r="B1" s="36"/>
      <c r="C1" s="36"/>
      <c r="D1" s="36"/>
      <c r="E1" s="36"/>
      <c r="F1" s="36"/>
    </row>
    <row r="2" spans="1:6" s="1" customFormat="1">
      <c r="A2" s="2" t="s">
        <v>31</v>
      </c>
      <c r="B2" s="2" t="s">
        <v>32</v>
      </c>
      <c r="C2" s="2" t="s">
        <v>33</v>
      </c>
      <c r="D2" s="2" t="s">
        <v>21</v>
      </c>
      <c r="E2" s="2" t="s">
        <v>20</v>
      </c>
      <c r="F2" s="2" t="s">
        <v>19</v>
      </c>
    </row>
    <row r="3" spans="1:6">
      <c r="A3" s="3" t="s">
        <v>67</v>
      </c>
      <c r="B3" s="3">
        <v>64372158</v>
      </c>
      <c r="C3" s="3"/>
      <c r="D3" s="5">
        <v>2</v>
      </c>
      <c r="E3" s="5">
        <v>796460.18</v>
      </c>
      <c r="F3" s="5">
        <v>900000</v>
      </c>
    </row>
    <row r="4" spans="1:6">
      <c r="A4" s="3" t="s">
        <v>67</v>
      </c>
      <c r="B4" s="3">
        <v>64372159</v>
      </c>
      <c r="C4" s="3"/>
      <c r="D4" s="5">
        <v>2</v>
      </c>
      <c r="E4" s="5">
        <v>796460.18</v>
      </c>
      <c r="F4" s="5">
        <v>900000</v>
      </c>
    </row>
    <row r="5" spans="1:6">
      <c r="A5" s="3" t="s">
        <v>67</v>
      </c>
      <c r="B5" s="3">
        <v>64372160</v>
      </c>
      <c r="C5" s="3"/>
      <c r="D5" s="5">
        <v>2</v>
      </c>
      <c r="E5" s="5">
        <v>796460.18</v>
      </c>
      <c r="F5" s="5">
        <v>900000</v>
      </c>
    </row>
    <row r="6" spans="1:6">
      <c r="A6" s="3" t="s">
        <v>67</v>
      </c>
      <c r="B6" s="3">
        <v>64372161</v>
      </c>
      <c r="C6" s="3"/>
      <c r="D6" s="5">
        <v>2</v>
      </c>
      <c r="E6" s="5">
        <v>796460.18</v>
      </c>
      <c r="F6" s="5">
        <v>900000</v>
      </c>
    </row>
    <row r="7" spans="1:6">
      <c r="A7" s="3" t="s">
        <v>67</v>
      </c>
      <c r="B7" s="3">
        <v>64372162</v>
      </c>
      <c r="C7" s="3"/>
      <c r="D7" s="5">
        <v>2</v>
      </c>
      <c r="E7" s="5">
        <v>796460.18</v>
      </c>
      <c r="F7" s="5">
        <v>900000</v>
      </c>
    </row>
    <row r="8" spans="1:6">
      <c r="A8" s="3" t="s">
        <v>67</v>
      </c>
      <c r="B8" s="3">
        <v>64372163</v>
      </c>
      <c r="C8" s="3"/>
      <c r="D8" s="5">
        <v>2</v>
      </c>
      <c r="E8" s="5">
        <v>796460.18</v>
      </c>
      <c r="F8" s="5">
        <v>900000</v>
      </c>
    </row>
    <row r="9" spans="1:6">
      <c r="A9" s="3" t="s">
        <v>67</v>
      </c>
      <c r="B9" s="3">
        <v>64372164</v>
      </c>
      <c r="C9" s="3"/>
      <c r="D9" s="5">
        <v>1</v>
      </c>
      <c r="E9" s="5">
        <v>398230.09</v>
      </c>
      <c r="F9" s="5">
        <v>450000</v>
      </c>
    </row>
    <row r="10" spans="1:6">
      <c r="A10" s="37" t="s">
        <v>17</v>
      </c>
      <c r="B10" s="38"/>
      <c r="C10" s="39"/>
      <c r="D10" s="5">
        <f>SUM(D3:D9)</f>
        <v>13</v>
      </c>
      <c r="E10" s="6">
        <f>SUM(E3:E9)</f>
        <v>5176991.17</v>
      </c>
      <c r="F10" s="6">
        <f>SUM(F3:F9)</f>
        <v>5850000</v>
      </c>
    </row>
    <row r="12" spans="1:6">
      <c r="F12" s="7"/>
    </row>
  </sheetData>
  <mergeCells count="2">
    <mergeCell ref="A1:F1"/>
    <mergeCell ref="A10:C10"/>
  </mergeCells>
  <phoneticPr fontId="2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3" sqref="C3"/>
    </sheetView>
  </sheetViews>
  <sheetFormatPr defaultColWidth="9" defaultRowHeight="13.5"/>
  <cols>
    <col min="1" max="1" width="26.125" customWidth="1"/>
    <col min="2" max="2" width="9.5" customWidth="1"/>
    <col min="3" max="3" width="10.5" customWidth="1"/>
    <col min="5" max="6" width="16.125" customWidth="1"/>
  </cols>
  <sheetData>
    <row r="1" spans="1:6" ht="25.5" customHeight="1">
      <c r="A1" s="36" t="s">
        <v>30</v>
      </c>
      <c r="B1" s="36"/>
      <c r="C1" s="36"/>
      <c r="D1" s="36"/>
      <c r="E1" s="36"/>
      <c r="F1" s="36"/>
    </row>
    <row r="2" spans="1:6" s="1" customFormat="1">
      <c r="A2" s="2" t="s">
        <v>31</v>
      </c>
      <c r="B2" s="2" t="s">
        <v>32</v>
      </c>
      <c r="C2" s="2" t="s">
        <v>33</v>
      </c>
      <c r="D2" s="2" t="s">
        <v>21</v>
      </c>
      <c r="E2" s="2" t="s">
        <v>20</v>
      </c>
      <c r="F2" s="2" t="s">
        <v>19</v>
      </c>
    </row>
    <row r="3" spans="1:6">
      <c r="A3" s="3" t="s">
        <v>2</v>
      </c>
      <c r="B3" s="3">
        <v>63874483</v>
      </c>
      <c r="C3" s="4">
        <v>43941</v>
      </c>
      <c r="D3" s="5">
        <v>1</v>
      </c>
      <c r="E3" s="5">
        <v>99900</v>
      </c>
      <c r="F3" s="5">
        <v>105894</v>
      </c>
    </row>
    <row r="4" spans="1:6">
      <c r="A4" s="3" t="s">
        <v>2</v>
      </c>
      <c r="B4" s="3">
        <v>63874484</v>
      </c>
      <c r="C4" s="4">
        <v>43941</v>
      </c>
      <c r="D4" s="5">
        <v>1</v>
      </c>
      <c r="E4" s="5">
        <v>99900</v>
      </c>
      <c r="F4" s="5">
        <v>105894</v>
      </c>
    </row>
    <row r="5" spans="1:6">
      <c r="A5" s="3" t="s">
        <v>2</v>
      </c>
      <c r="B5" s="3">
        <v>63874485</v>
      </c>
      <c r="C5" s="4">
        <v>43941</v>
      </c>
      <c r="D5" s="5">
        <v>1</v>
      </c>
      <c r="E5" s="5">
        <v>99900</v>
      </c>
      <c r="F5" s="5">
        <v>105894</v>
      </c>
    </row>
    <row r="6" spans="1:6">
      <c r="A6" s="3" t="s">
        <v>2</v>
      </c>
      <c r="B6" s="3">
        <v>63874486</v>
      </c>
      <c r="C6" s="4">
        <v>43941</v>
      </c>
      <c r="D6" s="5">
        <v>1</v>
      </c>
      <c r="E6" s="5">
        <v>99900</v>
      </c>
      <c r="F6" s="5">
        <v>105894</v>
      </c>
    </row>
    <row r="7" spans="1:6">
      <c r="A7" s="3" t="s">
        <v>2</v>
      </c>
      <c r="B7" s="3">
        <v>63874487</v>
      </c>
      <c r="C7" s="4">
        <v>43941</v>
      </c>
      <c r="D7" s="5">
        <v>1</v>
      </c>
      <c r="E7" s="5">
        <v>99900</v>
      </c>
      <c r="F7" s="5">
        <v>105894</v>
      </c>
    </row>
    <row r="8" spans="1:6">
      <c r="A8" s="3" t="s">
        <v>2</v>
      </c>
      <c r="B8" s="3">
        <v>63874488</v>
      </c>
      <c r="C8" s="4">
        <v>43941</v>
      </c>
      <c r="D8" s="5">
        <v>1</v>
      </c>
      <c r="E8" s="5">
        <v>99900</v>
      </c>
      <c r="F8" s="5">
        <v>105894</v>
      </c>
    </row>
    <row r="9" spans="1:6">
      <c r="A9" s="3" t="s">
        <v>2</v>
      </c>
      <c r="B9" s="3">
        <v>63874489</v>
      </c>
      <c r="C9" s="4">
        <v>43941</v>
      </c>
      <c r="D9" s="5">
        <v>1</v>
      </c>
      <c r="E9" s="5">
        <v>99900</v>
      </c>
      <c r="F9" s="5">
        <v>105894</v>
      </c>
    </row>
    <row r="10" spans="1:6">
      <c r="A10" s="3" t="s">
        <v>2</v>
      </c>
      <c r="B10" s="3">
        <v>63874490</v>
      </c>
      <c r="C10" s="4">
        <v>43941</v>
      </c>
      <c r="D10" s="5">
        <v>1</v>
      </c>
      <c r="E10" s="5">
        <v>83718.87</v>
      </c>
      <c r="F10" s="5">
        <v>88742</v>
      </c>
    </row>
    <row r="11" spans="1:6">
      <c r="A11" s="37" t="s">
        <v>17</v>
      </c>
      <c r="B11" s="38"/>
      <c r="C11" s="39"/>
      <c r="D11" s="6">
        <f>SUM(D3:D10)</f>
        <v>8</v>
      </c>
      <c r="E11" s="6">
        <f>SUM(E3:E10)</f>
        <v>783018.87</v>
      </c>
      <c r="F11" s="6">
        <f>SUM(F3:F10)</f>
        <v>830000</v>
      </c>
    </row>
    <row r="13" spans="1:6">
      <c r="F13" s="7"/>
    </row>
  </sheetData>
  <mergeCells count="2">
    <mergeCell ref="A1:F1"/>
    <mergeCell ref="A11:C11"/>
  </mergeCells>
  <phoneticPr fontId="2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3" sqref="C3"/>
    </sheetView>
  </sheetViews>
  <sheetFormatPr defaultColWidth="9" defaultRowHeight="13.5"/>
  <cols>
    <col min="1" max="1" width="35.375" customWidth="1"/>
    <col min="2" max="2" width="9.5" customWidth="1"/>
    <col min="3" max="3" width="10.5" customWidth="1"/>
    <col min="5" max="6" width="16.125" customWidth="1"/>
  </cols>
  <sheetData>
    <row r="1" spans="1:6" ht="25.5" customHeight="1">
      <c r="A1" s="36" t="s">
        <v>30</v>
      </c>
      <c r="B1" s="36"/>
      <c r="C1" s="36"/>
      <c r="D1" s="36"/>
      <c r="E1" s="36"/>
      <c r="F1" s="36"/>
    </row>
    <row r="2" spans="1:6" s="1" customFormat="1">
      <c r="A2" s="2" t="s">
        <v>31</v>
      </c>
      <c r="B2" s="2" t="s">
        <v>32</v>
      </c>
      <c r="C2" s="2" t="s">
        <v>33</v>
      </c>
      <c r="D2" s="2" t="s">
        <v>21</v>
      </c>
      <c r="E2" s="2" t="s">
        <v>20</v>
      </c>
      <c r="F2" s="2" t="s">
        <v>19</v>
      </c>
    </row>
    <row r="3" spans="1:6">
      <c r="A3" s="3" t="s">
        <v>68</v>
      </c>
      <c r="B3" s="3">
        <v>64372156</v>
      </c>
      <c r="C3" s="4">
        <v>43941</v>
      </c>
      <c r="D3" s="5">
        <v>3</v>
      </c>
      <c r="E3" s="5">
        <v>690265.49</v>
      </c>
      <c r="F3" s="5">
        <v>780000</v>
      </c>
    </row>
    <row r="4" spans="1:6">
      <c r="A4" s="3" t="s">
        <v>69</v>
      </c>
      <c r="B4" s="3">
        <v>64372157</v>
      </c>
      <c r="C4" s="4">
        <v>43941</v>
      </c>
      <c r="D4" s="5">
        <v>6</v>
      </c>
      <c r="E4" s="5">
        <v>584070.80000000005</v>
      </c>
      <c r="F4" s="5">
        <v>660000</v>
      </c>
    </row>
    <row r="5" spans="1:6">
      <c r="A5" s="3" t="s">
        <v>70</v>
      </c>
      <c r="B5" s="3">
        <v>64372157</v>
      </c>
      <c r="C5" s="4">
        <v>43941</v>
      </c>
      <c r="D5" s="5">
        <v>3</v>
      </c>
      <c r="E5" s="5">
        <v>53097.35</v>
      </c>
      <c r="F5" s="5">
        <v>60000</v>
      </c>
    </row>
    <row r="6" spans="1:6">
      <c r="A6" s="37" t="s">
        <v>17</v>
      </c>
      <c r="B6" s="38"/>
      <c r="C6" s="39"/>
      <c r="D6" s="6">
        <f>SUM(D3:D5)</f>
        <v>12</v>
      </c>
      <c r="E6" s="6">
        <f>SUM(E3:E5)</f>
        <v>1327433.6400000001</v>
      </c>
      <c r="F6" s="6">
        <f>SUM(F3:F5)</f>
        <v>1500000</v>
      </c>
    </row>
    <row r="8" spans="1:6">
      <c r="F8" s="7"/>
    </row>
    <row r="9" spans="1:6">
      <c r="E9" s="7"/>
    </row>
    <row r="10" spans="1:6">
      <c r="E10" s="7"/>
    </row>
  </sheetData>
  <mergeCells count="2">
    <mergeCell ref="A1:F1"/>
    <mergeCell ref="A6:C6"/>
  </mergeCells>
  <phoneticPr fontId="2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3" sqref="C3"/>
    </sheetView>
  </sheetViews>
  <sheetFormatPr defaultColWidth="9" defaultRowHeight="13.5"/>
  <cols>
    <col min="1" max="1" width="13.875" customWidth="1"/>
    <col min="2" max="2" width="9.5" customWidth="1"/>
    <col min="3" max="3" width="10.5" customWidth="1"/>
    <col min="4" max="4" width="12.75" customWidth="1"/>
    <col min="5" max="6" width="16.125" customWidth="1"/>
  </cols>
  <sheetData>
    <row r="1" spans="1:6" ht="25.5" customHeight="1">
      <c r="A1" s="36" t="s">
        <v>30</v>
      </c>
      <c r="B1" s="36"/>
      <c r="C1" s="36"/>
      <c r="D1" s="36"/>
      <c r="E1" s="36"/>
      <c r="F1" s="36"/>
    </row>
    <row r="2" spans="1:6" s="1" customFormat="1">
      <c r="A2" s="2" t="s">
        <v>31</v>
      </c>
      <c r="B2" s="2" t="s">
        <v>32</v>
      </c>
      <c r="C2" s="2" t="s">
        <v>33</v>
      </c>
      <c r="D2" s="2" t="s">
        <v>21</v>
      </c>
      <c r="E2" s="2" t="s">
        <v>20</v>
      </c>
      <c r="F2" s="2" t="s">
        <v>19</v>
      </c>
    </row>
    <row r="3" spans="1:6">
      <c r="A3" s="3" t="s">
        <v>71</v>
      </c>
      <c r="B3" s="3">
        <v>42384384</v>
      </c>
      <c r="C3" s="4">
        <v>43937</v>
      </c>
      <c r="D3" s="5">
        <v>16840</v>
      </c>
      <c r="E3" s="5">
        <v>447079.65</v>
      </c>
      <c r="F3" s="5">
        <v>505200</v>
      </c>
    </row>
    <row r="4" spans="1:6">
      <c r="A4" s="3" t="s">
        <v>71</v>
      </c>
      <c r="B4" s="3">
        <v>42384385</v>
      </c>
      <c r="C4" s="4">
        <v>43937</v>
      </c>
      <c r="D4" s="5">
        <v>10000</v>
      </c>
      <c r="E4" s="5">
        <v>265486.73</v>
      </c>
      <c r="F4" s="5">
        <v>300000</v>
      </c>
    </row>
    <row r="5" spans="1:6">
      <c r="A5" s="37" t="s">
        <v>17</v>
      </c>
      <c r="B5" s="38"/>
      <c r="C5" s="39"/>
      <c r="D5" s="6">
        <f>SUM(D3:D4)</f>
        <v>26840</v>
      </c>
      <c r="E5" s="6">
        <f>SUM(E3:E4)</f>
        <v>712566.38</v>
      </c>
      <c r="F5" s="6">
        <f>SUM(F3:F4)</f>
        <v>805200</v>
      </c>
    </row>
    <row r="7" spans="1:6">
      <c r="F7" s="7"/>
    </row>
    <row r="8" spans="1:6">
      <c r="E8" s="7"/>
    </row>
    <row r="9" spans="1:6">
      <c r="E9" s="7"/>
    </row>
  </sheetData>
  <mergeCells count="2">
    <mergeCell ref="A1:F1"/>
    <mergeCell ref="A5:C5"/>
  </mergeCells>
  <phoneticPr fontId="2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B12" sqref="B12"/>
    </sheetView>
  </sheetViews>
  <sheetFormatPr defaultColWidth="9" defaultRowHeight="13.5"/>
  <cols>
    <col min="1" max="1" width="37" customWidth="1"/>
    <col min="2" max="2" width="9.5" customWidth="1"/>
    <col min="3" max="3" width="11.625" customWidth="1"/>
    <col min="5" max="6" width="16.125" customWidth="1"/>
  </cols>
  <sheetData>
    <row r="1" spans="1:6" ht="25.5" customHeight="1">
      <c r="A1" s="36" t="s">
        <v>30</v>
      </c>
      <c r="B1" s="36"/>
      <c r="C1" s="36"/>
      <c r="D1" s="36"/>
      <c r="E1" s="36"/>
      <c r="F1" s="36"/>
    </row>
    <row r="2" spans="1:6" s="1" customFormat="1">
      <c r="A2" s="2" t="s">
        <v>31</v>
      </c>
      <c r="B2" s="2" t="s">
        <v>32</v>
      </c>
      <c r="C2" s="2" t="s">
        <v>33</v>
      </c>
      <c r="D2" s="2" t="s">
        <v>21</v>
      </c>
      <c r="E2" s="2" t="s">
        <v>20</v>
      </c>
      <c r="F2" s="2" t="s">
        <v>19</v>
      </c>
    </row>
    <row r="3" spans="1:6">
      <c r="A3" s="3" t="s">
        <v>34</v>
      </c>
      <c r="B3" s="3">
        <v>26419364</v>
      </c>
      <c r="C3" s="4">
        <v>43809</v>
      </c>
      <c r="D3" s="3">
        <v>0.5</v>
      </c>
      <c r="E3" s="5">
        <v>663716.81000000006</v>
      </c>
      <c r="F3" s="5">
        <v>750000</v>
      </c>
    </row>
    <row r="4" spans="1:6">
      <c r="A4" s="3" t="s">
        <v>34</v>
      </c>
      <c r="B4" s="3">
        <v>26419318</v>
      </c>
      <c r="C4" s="4">
        <v>43566</v>
      </c>
      <c r="D4" s="3">
        <v>0.5</v>
      </c>
      <c r="E4" s="5">
        <v>663716.81000000006</v>
      </c>
      <c r="F4" s="5">
        <v>750000</v>
      </c>
    </row>
    <row r="5" spans="1:6">
      <c r="A5" s="37" t="s">
        <v>17</v>
      </c>
      <c r="B5" s="38"/>
      <c r="C5" s="39"/>
      <c r="D5" s="3">
        <f>SUM(D3:D4)</f>
        <v>1</v>
      </c>
      <c r="E5" s="5">
        <f>SUM(E3:E4)</f>
        <v>1327433.6200000001</v>
      </c>
      <c r="F5" s="5">
        <f>SUM(F3:F4)</f>
        <v>1500000</v>
      </c>
    </row>
  </sheetData>
  <mergeCells count="2">
    <mergeCell ref="A1:F1"/>
    <mergeCell ref="A5:C5"/>
  </mergeCells>
  <phoneticPr fontId="2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B12" sqref="B12"/>
    </sheetView>
  </sheetViews>
  <sheetFormatPr defaultColWidth="9" defaultRowHeight="13.5"/>
  <cols>
    <col min="1" max="1" width="16.5" customWidth="1"/>
    <col min="2" max="2" width="9.5" customWidth="1"/>
    <col min="3" max="3" width="10.5" customWidth="1"/>
    <col min="5" max="6" width="16.125" customWidth="1"/>
    <col min="7" max="7" width="20" customWidth="1"/>
    <col min="8" max="8" width="12.75" customWidth="1"/>
    <col min="9" max="9" width="16.125" customWidth="1"/>
    <col min="10" max="11" width="12.75" customWidth="1"/>
  </cols>
  <sheetData>
    <row r="1" spans="1:11" ht="25.5" customHeight="1">
      <c r="A1" s="36" t="s">
        <v>30</v>
      </c>
      <c r="B1" s="36"/>
      <c r="C1" s="36"/>
      <c r="D1" s="36"/>
      <c r="E1" s="36"/>
      <c r="F1" s="36"/>
      <c r="G1" s="9"/>
    </row>
    <row r="2" spans="1:11" s="1" customFormat="1">
      <c r="A2" s="2" t="s">
        <v>31</v>
      </c>
      <c r="B2" s="2" t="s">
        <v>32</v>
      </c>
      <c r="C2" s="2" t="s">
        <v>33</v>
      </c>
      <c r="D2" s="2" t="s">
        <v>21</v>
      </c>
      <c r="E2" s="2" t="s">
        <v>20</v>
      </c>
      <c r="F2" s="2" t="s">
        <v>19</v>
      </c>
      <c r="G2" s="10"/>
      <c r="H2" s="1" t="s">
        <v>35</v>
      </c>
      <c r="I2" s="1" t="s">
        <v>36</v>
      </c>
      <c r="J2" s="1" t="s">
        <v>37</v>
      </c>
      <c r="K2" s="1" t="s">
        <v>38</v>
      </c>
    </row>
    <row r="3" spans="1:11">
      <c r="A3" s="3" t="s">
        <v>39</v>
      </c>
      <c r="B3" s="3">
        <v>41135549</v>
      </c>
      <c r="C3" s="4">
        <v>43832</v>
      </c>
      <c r="D3" s="3">
        <v>1</v>
      </c>
      <c r="E3" s="5">
        <v>9433.9599999999991</v>
      </c>
      <c r="F3" s="5">
        <v>10000</v>
      </c>
      <c r="G3" s="11"/>
    </row>
    <row r="4" spans="1:11">
      <c r="A4" s="3" t="s">
        <v>40</v>
      </c>
      <c r="B4" s="3">
        <v>41135550</v>
      </c>
      <c r="C4" s="4">
        <v>43832</v>
      </c>
      <c r="D4" s="3">
        <v>1</v>
      </c>
      <c r="E4" s="5">
        <v>37735.85</v>
      </c>
      <c r="F4" s="5">
        <v>40000</v>
      </c>
      <c r="G4" s="11"/>
    </row>
    <row r="5" spans="1:11">
      <c r="A5" s="3" t="s">
        <v>41</v>
      </c>
      <c r="B5" s="3">
        <v>41135551</v>
      </c>
      <c r="C5" s="4">
        <v>43832</v>
      </c>
      <c r="D5" s="3">
        <v>1</v>
      </c>
      <c r="E5" s="5">
        <v>77830.19</v>
      </c>
      <c r="F5" s="5">
        <v>82500</v>
      </c>
      <c r="G5" s="11" t="s">
        <v>42</v>
      </c>
      <c r="H5" s="20">
        <f>52500/2</f>
        <v>26250</v>
      </c>
      <c r="I5" s="20">
        <f>30000/2</f>
        <v>15000</v>
      </c>
    </row>
    <row r="6" spans="1:11">
      <c r="A6" s="3" t="s">
        <v>41</v>
      </c>
      <c r="B6" s="3">
        <v>42402319</v>
      </c>
      <c r="C6" s="4">
        <v>43908</v>
      </c>
      <c r="D6" s="3">
        <v>1</v>
      </c>
      <c r="E6" s="5">
        <v>79150.94</v>
      </c>
      <c r="F6" s="5">
        <v>83900</v>
      </c>
      <c r="G6" s="11" t="s">
        <v>43</v>
      </c>
      <c r="H6" s="20">
        <f>43900/2</f>
        <v>21950</v>
      </c>
      <c r="J6" s="20">
        <v>40000</v>
      </c>
    </row>
    <row r="7" spans="1:11">
      <c r="A7" s="3" t="s">
        <v>41</v>
      </c>
      <c r="B7" s="3">
        <v>48512297</v>
      </c>
      <c r="C7" s="4">
        <v>43714</v>
      </c>
      <c r="D7" s="3">
        <v>0.5</v>
      </c>
      <c r="E7" s="5">
        <v>70283.02</v>
      </c>
      <c r="F7" s="5">
        <v>74500</v>
      </c>
      <c r="G7" s="11" t="s">
        <v>44</v>
      </c>
      <c r="H7" s="20"/>
      <c r="I7" s="20"/>
      <c r="K7" s="20">
        <f>149000/5</f>
        <v>29800</v>
      </c>
    </row>
    <row r="8" spans="1:11">
      <c r="A8" s="3" t="s">
        <v>41</v>
      </c>
      <c r="B8" s="3">
        <v>48512298</v>
      </c>
      <c r="C8" s="4">
        <v>43714</v>
      </c>
      <c r="D8" s="3">
        <v>0.5</v>
      </c>
      <c r="E8" s="5">
        <v>70283.02</v>
      </c>
      <c r="F8" s="5">
        <v>74500</v>
      </c>
      <c r="G8" s="11"/>
      <c r="H8" s="20"/>
      <c r="I8" s="20"/>
    </row>
    <row r="9" spans="1:11">
      <c r="A9" s="37" t="s">
        <v>17</v>
      </c>
      <c r="B9" s="38"/>
      <c r="C9" s="39"/>
      <c r="D9" s="3">
        <f>SUM(D3:D8)</f>
        <v>5</v>
      </c>
      <c r="E9" s="5">
        <f>SUM(E3:E8)</f>
        <v>344716.98000000004</v>
      </c>
      <c r="F9" s="5">
        <f>SUM(F3:F8)</f>
        <v>365400</v>
      </c>
      <c r="G9" s="19"/>
      <c r="H9" s="20">
        <f>AVERAGE(H3:H8)</f>
        <v>24100</v>
      </c>
      <c r="I9" s="20">
        <f t="shared" ref="I9:K9" si="0">AVERAGE(I3:I8)</f>
        <v>15000</v>
      </c>
      <c r="J9" s="20">
        <f t="shared" si="0"/>
        <v>40000</v>
      </c>
      <c r="K9" s="20">
        <f t="shared" si="0"/>
        <v>29800</v>
      </c>
    </row>
    <row r="10" spans="1:11">
      <c r="G10" s="17"/>
    </row>
    <row r="11" spans="1:11">
      <c r="H11" s="7"/>
      <c r="I11" s="7"/>
    </row>
    <row r="12" spans="1:11">
      <c r="E12" s="7"/>
    </row>
  </sheetData>
  <mergeCells count="2">
    <mergeCell ref="A1:F1"/>
    <mergeCell ref="A9:C9"/>
  </mergeCells>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B12" sqref="B12"/>
    </sheetView>
  </sheetViews>
  <sheetFormatPr defaultColWidth="9" defaultRowHeight="13.5"/>
  <cols>
    <col min="1" max="1" width="16.5" customWidth="1"/>
    <col min="2" max="2" width="9.5" customWidth="1"/>
    <col min="3" max="3" width="10.5" customWidth="1"/>
    <col min="4" max="4" width="9.5" customWidth="1"/>
    <col min="5" max="6" width="16.125" customWidth="1"/>
    <col min="7" max="7" width="20" customWidth="1"/>
    <col min="8" max="11" width="12.75" customWidth="1"/>
  </cols>
  <sheetData>
    <row r="1" spans="1:11" ht="25.5" customHeight="1">
      <c r="A1" s="36" t="s">
        <v>30</v>
      </c>
      <c r="B1" s="36"/>
      <c r="C1" s="36"/>
      <c r="D1" s="36"/>
      <c r="E1" s="36"/>
      <c r="F1" s="36"/>
      <c r="G1" s="9"/>
    </row>
    <row r="2" spans="1:11" s="1" customFormat="1">
      <c r="A2" s="2" t="s">
        <v>31</v>
      </c>
      <c r="B2" s="2" t="s">
        <v>32</v>
      </c>
      <c r="C2" s="2" t="s">
        <v>33</v>
      </c>
      <c r="D2" s="2" t="s">
        <v>21</v>
      </c>
      <c r="E2" s="2" t="s">
        <v>20</v>
      </c>
      <c r="F2" s="2" t="s">
        <v>19</v>
      </c>
      <c r="G2" s="10"/>
    </row>
    <row r="3" spans="1:11">
      <c r="A3" s="3" t="s">
        <v>45</v>
      </c>
      <c r="B3" s="3">
        <v>67536204</v>
      </c>
      <c r="C3" s="4">
        <v>43941</v>
      </c>
      <c r="D3" s="3" t="s">
        <v>46</v>
      </c>
      <c r="E3" s="5">
        <v>10619.47</v>
      </c>
      <c r="F3" s="5">
        <v>12000</v>
      </c>
      <c r="G3" s="11"/>
    </row>
    <row r="4" spans="1:11">
      <c r="A4" s="3" t="s">
        <v>45</v>
      </c>
      <c r="B4" s="3">
        <v>42179309</v>
      </c>
      <c r="C4" s="4">
        <v>43941</v>
      </c>
      <c r="D4" s="3" t="s">
        <v>47</v>
      </c>
      <c r="E4" s="5">
        <v>2654.87</v>
      </c>
      <c r="F4" s="5">
        <v>3000</v>
      </c>
      <c r="G4" s="11"/>
    </row>
    <row r="5" spans="1:11">
      <c r="A5" s="3" t="s">
        <v>45</v>
      </c>
      <c r="B5" s="3">
        <v>42179309</v>
      </c>
      <c r="C5" s="4">
        <v>43941</v>
      </c>
      <c r="D5" s="3" t="s">
        <v>46</v>
      </c>
      <c r="E5" s="5">
        <v>10619.47</v>
      </c>
      <c r="F5" s="5">
        <v>12000</v>
      </c>
      <c r="G5" s="11"/>
      <c r="H5" s="20"/>
      <c r="I5" s="20"/>
    </row>
    <row r="6" spans="1:11">
      <c r="A6" s="3" t="s">
        <v>45</v>
      </c>
      <c r="B6" s="3">
        <v>67536205</v>
      </c>
      <c r="C6" s="4">
        <v>43941</v>
      </c>
      <c r="D6" s="3" t="s">
        <v>48</v>
      </c>
      <c r="E6" s="5">
        <v>53.1</v>
      </c>
      <c r="F6" s="5">
        <v>60</v>
      </c>
      <c r="G6" s="11"/>
      <c r="H6" s="20"/>
      <c r="J6" s="20"/>
    </row>
    <row r="7" spans="1:11">
      <c r="A7" s="37" t="s">
        <v>17</v>
      </c>
      <c r="B7" s="38"/>
      <c r="C7" s="39"/>
      <c r="D7" s="5">
        <f>20*5+5*5+20*5+0.5</f>
        <v>225.5</v>
      </c>
      <c r="E7" s="5">
        <f>SUM(E3:E6)</f>
        <v>23946.909999999996</v>
      </c>
      <c r="F7" s="5">
        <f>SUM(F3:F6)</f>
        <v>27060</v>
      </c>
      <c r="G7" s="19"/>
      <c r="H7" s="20"/>
      <c r="I7" s="20"/>
      <c r="J7" s="20"/>
      <c r="K7" s="20"/>
    </row>
    <row r="8" spans="1:11">
      <c r="G8" s="17"/>
    </row>
    <row r="10" spans="1:11">
      <c r="E10" s="7"/>
    </row>
    <row r="11" spans="1:11">
      <c r="E11" s="7"/>
    </row>
  </sheetData>
  <mergeCells count="2">
    <mergeCell ref="A1:F1"/>
    <mergeCell ref="A7:C7"/>
  </mergeCells>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F4" sqref="F4"/>
    </sheetView>
  </sheetViews>
  <sheetFormatPr defaultColWidth="9" defaultRowHeight="13.5"/>
  <cols>
    <col min="1" max="1" width="16.5" customWidth="1"/>
    <col min="2" max="2" width="9.5" customWidth="1"/>
    <col min="3" max="3" width="11.625" customWidth="1"/>
    <col min="4" max="4" width="9.5" customWidth="1"/>
    <col min="5" max="6" width="16.125" customWidth="1"/>
    <col min="7" max="7" width="20" customWidth="1"/>
    <col min="8" max="11" width="12.75" customWidth="1"/>
  </cols>
  <sheetData>
    <row r="1" spans="1:11" ht="25.5" customHeight="1">
      <c r="A1" s="36" t="s">
        <v>30</v>
      </c>
      <c r="B1" s="36"/>
      <c r="C1" s="36"/>
      <c r="D1" s="36"/>
      <c r="E1" s="36"/>
      <c r="F1" s="36"/>
      <c r="G1" s="9"/>
    </row>
    <row r="2" spans="1:11" s="1" customFormat="1">
      <c r="A2" s="2" t="s">
        <v>31</v>
      </c>
      <c r="B2" s="2" t="s">
        <v>32</v>
      </c>
      <c r="C2" s="2" t="s">
        <v>33</v>
      </c>
      <c r="D2" s="2" t="s">
        <v>21</v>
      </c>
      <c r="E2" s="2" t="s">
        <v>20</v>
      </c>
      <c r="F2" s="2" t="s">
        <v>19</v>
      </c>
      <c r="G2" s="10"/>
    </row>
    <row r="3" spans="1:11">
      <c r="A3" s="3" t="s">
        <v>49</v>
      </c>
      <c r="B3" s="3">
        <v>41141498</v>
      </c>
      <c r="C3" s="4">
        <v>43830</v>
      </c>
      <c r="D3" s="5">
        <v>1</v>
      </c>
      <c r="E3" s="5">
        <v>99056.6</v>
      </c>
      <c r="F3" s="5">
        <v>105000</v>
      </c>
      <c r="G3" s="11"/>
    </row>
    <row r="4" spans="1:11">
      <c r="A4" s="3" t="s">
        <v>49</v>
      </c>
      <c r="B4" s="3">
        <v>18024061</v>
      </c>
      <c r="C4" s="4">
        <v>43768</v>
      </c>
      <c r="D4" s="5">
        <v>0.9</v>
      </c>
      <c r="E4" s="5">
        <v>194858.49</v>
      </c>
      <c r="F4" s="5">
        <v>206550</v>
      </c>
      <c r="G4" s="11"/>
    </row>
    <row r="5" spans="1:11">
      <c r="A5" s="37" t="s">
        <v>17</v>
      </c>
      <c r="B5" s="38"/>
      <c r="C5" s="39"/>
      <c r="D5" s="5">
        <f>SUM(D3:D4)</f>
        <v>1.9</v>
      </c>
      <c r="E5" s="5">
        <f>SUM(E3:E4)</f>
        <v>293915.08999999997</v>
      </c>
      <c r="F5" s="5">
        <f>SUM(F3:F4)</f>
        <v>311550</v>
      </c>
      <c r="G5" s="19"/>
      <c r="H5" s="20"/>
      <c r="I5" s="20"/>
      <c r="J5" s="20"/>
      <c r="K5" s="20"/>
    </row>
    <row r="6" spans="1:11">
      <c r="G6" s="17"/>
    </row>
    <row r="8" spans="1:11">
      <c r="E8" s="7"/>
    </row>
    <row r="9" spans="1:11">
      <c r="E9" s="7"/>
    </row>
  </sheetData>
  <mergeCells count="2">
    <mergeCell ref="A1:F1"/>
    <mergeCell ref="A5:C5"/>
  </mergeCells>
  <phoneticPr fontId="2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B12" sqref="B12"/>
    </sheetView>
  </sheetViews>
  <sheetFormatPr defaultColWidth="9" defaultRowHeight="13.5"/>
  <cols>
    <col min="1" max="1" width="16.5" customWidth="1"/>
    <col min="2" max="2" width="9.5" customWidth="1"/>
    <col min="3" max="3" width="11.625" customWidth="1"/>
    <col min="4" max="4" width="12.75" customWidth="1"/>
    <col min="5" max="6" width="16.125" customWidth="1"/>
    <col min="7" max="7" width="20" customWidth="1"/>
    <col min="8" max="11" width="12.75" customWidth="1"/>
  </cols>
  <sheetData>
    <row r="1" spans="1:9" ht="25.5" customHeight="1">
      <c r="A1" s="36" t="s">
        <v>30</v>
      </c>
      <c r="B1" s="36"/>
      <c r="C1" s="36"/>
      <c r="D1" s="36"/>
      <c r="E1" s="36"/>
      <c r="F1" s="36"/>
      <c r="G1" s="9"/>
    </row>
    <row r="2" spans="1:9" s="1" customFormat="1">
      <c r="A2" s="2" t="s">
        <v>31</v>
      </c>
      <c r="B2" s="2" t="s">
        <v>32</v>
      </c>
      <c r="C2" s="2" t="s">
        <v>33</v>
      </c>
      <c r="D2" s="2" t="s">
        <v>21</v>
      </c>
      <c r="E2" s="2" t="s">
        <v>20</v>
      </c>
      <c r="F2" s="2" t="s">
        <v>19</v>
      </c>
      <c r="G2" s="10"/>
    </row>
    <row r="3" spans="1:9">
      <c r="A3" s="3" t="s">
        <v>50</v>
      </c>
      <c r="B3" s="3">
        <v>63999953</v>
      </c>
      <c r="C3" s="4">
        <v>43937</v>
      </c>
      <c r="D3" s="5">
        <v>48</v>
      </c>
      <c r="E3" s="5">
        <f>F3-G3</f>
        <v>1529.2</v>
      </c>
      <c r="F3" s="5">
        <v>1728</v>
      </c>
      <c r="G3" s="11">
        <v>198.8</v>
      </c>
    </row>
    <row r="4" spans="1:9">
      <c r="A4" s="3" t="s">
        <v>50</v>
      </c>
      <c r="B4" s="3">
        <v>41412660</v>
      </c>
      <c r="C4" s="4">
        <v>43937</v>
      </c>
      <c r="D4" s="5">
        <v>108</v>
      </c>
      <c r="E4" s="5">
        <f t="shared" ref="E4:E11" si="0">F4-G4</f>
        <v>3440.71</v>
      </c>
      <c r="F4" s="5">
        <v>3888</v>
      </c>
      <c r="G4" s="11">
        <v>447.29</v>
      </c>
    </row>
    <row r="5" spans="1:9">
      <c r="A5" s="3" t="s">
        <v>50</v>
      </c>
      <c r="B5" s="3">
        <v>41412646</v>
      </c>
      <c r="C5" s="4">
        <v>43901</v>
      </c>
      <c r="D5" s="5">
        <v>5004</v>
      </c>
      <c r="E5" s="5">
        <f t="shared" si="0"/>
        <v>90780.53</v>
      </c>
      <c r="F5" s="5">
        <v>102582</v>
      </c>
      <c r="G5" s="11">
        <v>11801.47</v>
      </c>
    </row>
    <row r="6" spans="1:9">
      <c r="A6" s="3" t="s">
        <v>50</v>
      </c>
      <c r="B6" s="3">
        <v>41412647</v>
      </c>
      <c r="C6" s="4">
        <v>43901</v>
      </c>
      <c r="D6" s="5">
        <v>5004</v>
      </c>
      <c r="E6" s="5">
        <f t="shared" ref="E6" si="1">F6-G6</f>
        <v>90780.53</v>
      </c>
      <c r="F6" s="5">
        <v>102582</v>
      </c>
      <c r="G6" s="11">
        <v>11801.47</v>
      </c>
    </row>
    <row r="7" spans="1:9">
      <c r="A7" s="3" t="s">
        <v>50</v>
      </c>
      <c r="B7" s="3">
        <v>91476026</v>
      </c>
      <c r="C7" s="4">
        <v>43901</v>
      </c>
      <c r="D7" s="5">
        <v>600</v>
      </c>
      <c r="E7" s="5">
        <f t="shared" si="0"/>
        <v>21185.84</v>
      </c>
      <c r="F7" s="5">
        <v>23940</v>
      </c>
      <c r="G7" s="11">
        <v>2754.16</v>
      </c>
    </row>
    <row r="8" spans="1:9">
      <c r="A8" s="3" t="s">
        <v>50</v>
      </c>
      <c r="B8" s="3">
        <v>41318638</v>
      </c>
      <c r="C8" s="4">
        <v>43885</v>
      </c>
      <c r="D8" s="5">
        <f>20*12</f>
        <v>240</v>
      </c>
      <c r="E8" s="5">
        <f t="shared" si="0"/>
        <v>7079.65</v>
      </c>
      <c r="F8" s="5">
        <v>8000</v>
      </c>
      <c r="G8" s="11">
        <v>920.35</v>
      </c>
    </row>
    <row r="9" spans="1:9">
      <c r="A9" s="3" t="s">
        <v>50</v>
      </c>
      <c r="B9" s="3">
        <v>91476023</v>
      </c>
      <c r="C9" s="4">
        <v>43901</v>
      </c>
      <c r="D9" s="5">
        <v>33</v>
      </c>
      <c r="E9" s="5">
        <f t="shared" si="0"/>
        <v>1022.12</v>
      </c>
      <c r="F9" s="5">
        <v>1155</v>
      </c>
      <c r="G9" s="11">
        <v>132.88</v>
      </c>
    </row>
    <row r="10" spans="1:9">
      <c r="A10" s="3" t="s">
        <v>50</v>
      </c>
      <c r="B10" s="3">
        <v>91476024</v>
      </c>
      <c r="C10" s="4">
        <v>43901</v>
      </c>
      <c r="D10" s="5">
        <v>30</v>
      </c>
      <c r="E10" s="5">
        <f t="shared" si="0"/>
        <v>929.2</v>
      </c>
      <c r="F10" s="5">
        <v>1050</v>
      </c>
      <c r="G10" s="11">
        <v>120.8</v>
      </c>
    </row>
    <row r="11" spans="1:9">
      <c r="A11" s="3" t="s">
        <v>50</v>
      </c>
      <c r="B11" s="3">
        <v>91476025</v>
      </c>
      <c r="C11" s="4">
        <v>43901</v>
      </c>
      <c r="D11" s="5">
        <v>9</v>
      </c>
      <c r="E11" s="5">
        <f t="shared" si="0"/>
        <v>278.76</v>
      </c>
      <c r="F11" s="5">
        <v>315</v>
      </c>
      <c r="G11" s="11">
        <v>36.24</v>
      </c>
    </row>
    <row r="12" spans="1:9">
      <c r="A12" s="3" t="s">
        <v>50</v>
      </c>
      <c r="B12" s="3">
        <v>41412645</v>
      </c>
      <c r="C12" s="4">
        <v>43901</v>
      </c>
      <c r="D12" s="5">
        <v>15</v>
      </c>
      <c r="E12" s="5">
        <f t="shared" ref="E12:E20" si="2">F12-G12</f>
        <v>345.13</v>
      </c>
      <c r="F12" s="5">
        <v>390</v>
      </c>
      <c r="G12" s="11">
        <v>44.87</v>
      </c>
    </row>
    <row r="13" spans="1:9">
      <c r="A13" s="3" t="s">
        <v>50</v>
      </c>
      <c r="B13" s="3">
        <v>41412644</v>
      </c>
      <c r="C13" s="4">
        <v>43901</v>
      </c>
      <c r="D13" s="5">
        <v>12</v>
      </c>
      <c r="E13" s="5">
        <f t="shared" si="2"/>
        <v>360</v>
      </c>
      <c r="F13" s="5">
        <v>406.8</v>
      </c>
      <c r="G13" s="11">
        <v>46.8</v>
      </c>
    </row>
    <row r="14" spans="1:9">
      <c r="A14" s="3" t="s">
        <v>50</v>
      </c>
      <c r="B14" s="3">
        <v>41412640</v>
      </c>
      <c r="C14" s="18">
        <v>43887</v>
      </c>
      <c r="D14" s="5">
        <v>451</v>
      </c>
      <c r="E14" s="5">
        <f t="shared" si="2"/>
        <v>9179.65</v>
      </c>
      <c r="F14" s="5">
        <v>10373</v>
      </c>
      <c r="G14" s="11">
        <v>1193.3499999999999</v>
      </c>
      <c r="I14" s="20"/>
    </row>
    <row r="15" spans="1:9">
      <c r="A15" s="3" t="s">
        <v>50</v>
      </c>
      <c r="B15" s="3">
        <v>41412642</v>
      </c>
      <c r="C15" s="4">
        <v>43901</v>
      </c>
      <c r="D15" s="5">
        <v>1038</v>
      </c>
      <c r="E15" s="5">
        <f t="shared" si="2"/>
        <v>25293.81</v>
      </c>
      <c r="F15" s="5">
        <v>28582</v>
      </c>
      <c r="G15" s="11">
        <v>3288.19</v>
      </c>
    </row>
    <row r="16" spans="1:9">
      <c r="A16" s="3" t="s">
        <v>50</v>
      </c>
      <c r="B16" s="3">
        <v>41412643</v>
      </c>
      <c r="C16" s="4">
        <v>43901</v>
      </c>
      <c r="D16" s="5">
        <v>800</v>
      </c>
      <c r="E16" s="5">
        <f t="shared" si="2"/>
        <v>16283.19</v>
      </c>
      <c r="F16" s="5">
        <v>18400</v>
      </c>
      <c r="G16" s="11">
        <v>2116.81</v>
      </c>
    </row>
    <row r="17" spans="1:11">
      <c r="A17" s="3" t="s">
        <v>50</v>
      </c>
      <c r="B17" s="3">
        <v>41412649</v>
      </c>
      <c r="C17" s="4">
        <v>43901</v>
      </c>
      <c r="D17" s="5">
        <v>225</v>
      </c>
      <c r="E17" s="5">
        <f t="shared" si="2"/>
        <v>4494.6900000000005</v>
      </c>
      <c r="F17" s="5">
        <v>5079</v>
      </c>
      <c r="G17" s="11">
        <v>584.30999999999995</v>
      </c>
    </row>
    <row r="18" spans="1:11">
      <c r="A18" s="3" t="s">
        <v>50</v>
      </c>
      <c r="B18" s="3">
        <v>41412656</v>
      </c>
      <c r="C18" s="4">
        <v>43929</v>
      </c>
      <c r="D18" s="5">
        <v>106</v>
      </c>
      <c r="E18" s="5">
        <f t="shared" si="2"/>
        <v>2228.3200000000002</v>
      </c>
      <c r="F18" s="5">
        <v>2518</v>
      </c>
      <c r="G18" s="11">
        <v>289.68</v>
      </c>
    </row>
    <row r="19" spans="1:11">
      <c r="A19" s="3" t="s">
        <v>50</v>
      </c>
      <c r="B19" s="3">
        <v>63999954</v>
      </c>
      <c r="C19" s="4">
        <v>43938</v>
      </c>
      <c r="D19" s="5">
        <v>155</v>
      </c>
      <c r="E19" s="5">
        <f t="shared" si="2"/>
        <v>3155.75</v>
      </c>
      <c r="F19" s="5">
        <v>3566</v>
      </c>
      <c r="G19" s="11">
        <v>410.25</v>
      </c>
    </row>
    <row r="20" spans="1:11">
      <c r="A20" s="3" t="s">
        <v>50</v>
      </c>
      <c r="B20" s="3">
        <v>91476027</v>
      </c>
      <c r="C20" s="4">
        <v>43938</v>
      </c>
      <c r="D20" s="5">
        <v>1154</v>
      </c>
      <c r="E20" s="5">
        <f t="shared" si="2"/>
        <v>25530.97</v>
      </c>
      <c r="F20" s="5">
        <v>28850</v>
      </c>
      <c r="G20" s="11">
        <v>3319.03</v>
      </c>
    </row>
    <row r="21" spans="1:11">
      <c r="A21" s="40" t="s">
        <v>17</v>
      </c>
      <c r="B21" s="40"/>
      <c r="C21" s="40"/>
      <c r="D21" s="5">
        <f>SUM(D3:D20)</f>
        <v>15032</v>
      </c>
      <c r="E21" s="5">
        <f t="shared" ref="E21:F21" si="3">SUM(E3:E20)</f>
        <v>303898.05000000005</v>
      </c>
      <c r="F21" s="5">
        <f t="shared" si="3"/>
        <v>343404.79999999999</v>
      </c>
      <c r="G21" s="19"/>
      <c r="H21" s="20"/>
      <c r="I21" s="20"/>
      <c r="J21" s="20"/>
      <c r="K21" s="20"/>
    </row>
    <row r="22" spans="1:11">
      <c r="E22" s="7"/>
      <c r="G22" s="17"/>
    </row>
    <row r="24" spans="1:11">
      <c r="E24" s="7"/>
    </row>
  </sheetData>
  <sortState ref="D25:D42">
    <sortCondition ref="D25"/>
  </sortState>
  <mergeCells count="2">
    <mergeCell ref="A1:F1"/>
    <mergeCell ref="A21:C21"/>
  </mergeCells>
  <phoneticPr fontId="2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2" sqref="B12"/>
    </sheetView>
  </sheetViews>
  <sheetFormatPr defaultColWidth="9" defaultRowHeight="13.5"/>
  <cols>
    <col min="1" max="1" width="16.5" customWidth="1"/>
    <col min="2" max="2" width="9.5" customWidth="1"/>
    <col min="3" max="3" width="11.625" customWidth="1"/>
    <col min="4" max="4" width="9.5" customWidth="1"/>
    <col min="5" max="6" width="16.125" customWidth="1"/>
    <col min="7" max="7" width="20" customWidth="1"/>
    <col min="8" max="11" width="12.75" customWidth="1"/>
  </cols>
  <sheetData>
    <row r="1" spans="1:7" ht="25.5" customHeight="1">
      <c r="A1" s="36" t="s">
        <v>30</v>
      </c>
      <c r="B1" s="36"/>
      <c r="C1" s="36"/>
      <c r="D1" s="36"/>
      <c r="E1" s="36"/>
      <c r="F1" s="36"/>
      <c r="G1" s="9"/>
    </row>
    <row r="2" spans="1:7" s="1" customFormat="1">
      <c r="A2" s="2" t="s">
        <v>31</v>
      </c>
      <c r="B2" s="2" t="s">
        <v>32</v>
      </c>
      <c r="C2" s="2" t="s">
        <v>33</v>
      </c>
      <c r="D2" s="2" t="s">
        <v>21</v>
      </c>
      <c r="E2" s="2" t="s">
        <v>20</v>
      </c>
      <c r="F2" s="2" t="s">
        <v>19</v>
      </c>
      <c r="G2" s="10"/>
    </row>
    <row r="3" spans="1:7">
      <c r="A3" s="3" t="s">
        <v>51</v>
      </c>
      <c r="B3" s="3">
        <v>57333280</v>
      </c>
      <c r="C3" s="4">
        <v>43811</v>
      </c>
      <c r="D3" s="5">
        <v>13</v>
      </c>
      <c r="E3" s="5">
        <v>963669.72</v>
      </c>
      <c r="F3" s="5">
        <v>1050400</v>
      </c>
      <c r="G3" s="11"/>
    </row>
    <row r="4" spans="1:7">
      <c r="A4" s="3" t="s">
        <v>51</v>
      </c>
      <c r="B4" s="3">
        <v>57333281</v>
      </c>
      <c r="C4" s="4">
        <v>43811</v>
      </c>
      <c r="D4" s="5">
        <v>13</v>
      </c>
      <c r="E4" s="5">
        <v>963669.72</v>
      </c>
      <c r="F4" s="5">
        <v>1050400</v>
      </c>
      <c r="G4" s="11"/>
    </row>
    <row r="5" spans="1:7">
      <c r="A5" s="3" t="s">
        <v>51</v>
      </c>
      <c r="B5" s="3">
        <v>57333282</v>
      </c>
      <c r="C5" s="4">
        <v>43811</v>
      </c>
      <c r="D5" s="5">
        <v>13</v>
      </c>
      <c r="E5" s="5">
        <v>963669.72</v>
      </c>
      <c r="F5" s="5">
        <v>1050400</v>
      </c>
      <c r="G5" s="11"/>
    </row>
    <row r="6" spans="1:7">
      <c r="A6" s="3" t="s">
        <v>51</v>
      </c>
      <c r="B6" s="3">
        <v>57333283</v>
      </c>
      <c r="C6" s="4">
        <v>43811</v>
      </c>
      <c r="D6" s="5">
        <v>13</v>
      </c>
      <c r="E6" s="5">
        <v>963669.72</v>
      </c>
      <c r="F6" s="5">
        <v>1050400</v>
      </c>
      <c r="G6" s="17"/>
    </row>
    <row r="7" spans="1:7">
      <c r="A7" s="3" t="s">
        <v>51</v>
      </c>
      <c r="B7" s="3">
        <v>57333284</v>
      </c>
      <c r="C7" s="4">
        <v>43811</v>
      </c>
      <c r="D7" s="5">
        <v>13</v>
      </c>
      <c r="E7" s="5">
        <v>963669.72</v>
      </c>
      <c r="F7" s="5">
        <v>1050400</v>
      </c>
    </row>
    <row r="8" spans="1:7">
      <c r="A8" s="3" t="s">
        <v>51</v>
      </c>
      <c r="B8" s="14">
        <v>44561548</v>
      </c>
      <c r="C8" s="4">
        <v>43811</v>
      </c>
      <c r="D8" s="16">
        <v>2</v>
      </c>
      <c r="E8" s="6">
        <v>148256.88</v>
      </c>
      <c r="F8" s="6">
        <v>161600</v>
      </c>
    </row>
    <row r="9" spans="1:7">
      <c r="A9" s="40" t="s">
        <v>17</v>
      </c>
      <c r="B9" s="40"/>
      <c r="C9" s="40"/>
      <c r="D9" s="6">
        <f>SUM(D3:D8)</f>
        <v>67</v>
      </c>
      <c r="E9" s="6">
        <f>SUM(E3:E8)</f>
        <v>4966605.4799999995</v>
      </c>
      <c r="F9" s="6">
        <f>SUM(F3:F8)</f>
        <v>5413600</v>
      </c>
    </row>
    <row r="10" spans="1:7">
      <c r="E10" s="7"/>
    </row>
  </sheetData>
  <mergeCells count="2">
    <mergeCell ref="A1:F1"/>
    <mergeCell ref="A9:C9"/>
  </mergeCells>
  <phoneticPr fontId="22" type="noConversion"/>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0" workbookViewId="0">
      <selection activeCell="G18" sqref="G18"/>
    </sheetView>
  </sheetViews>
  <sheetFormatPr defaultColWidth="9" defaultRowHeight="13.5"/>
  <cols>
    <col min="1" max="1" width="20.125" customWidth="1"/>
    <col min="2" max="2" width="9.5" customWidth="1"/>
    <col min="3" max="3" width="11.625" customWidth="1"/>
    <col min="4" max="4" width="9.5" customWidth="1"/>
    <col min="5" max="6" width="16.125" customWidth="1"/>
    <col min="7" max="7" width="20" customWidth="1"/>
    <col min="8" max="11" width="12.75" customWidth="1"/>
  </cols>
  <sheetData>
    <row r="1" spans="1:8" ht="25.5" customHeight="1">
      <c r="A1" s="36" t="s">
        <v>30</v>
      </c>
      <c r="B1" s="36"/>
      <c r="C1" s="36"/>
      <c r="D1" s="36"/>
      <c r="E1" s="36"/>
      <c r="F1" s="36"/>
      <c r="G1" s="9"/>
    </row>
    <row r="2" spans="1:8" s="1" customFormat="1">
      <c r="A2" s="2" t="s">
        <v>31</v>
      </c>
      <c r="B2" s="2" t="s">
        <v>32</v>
      </c>
      <c r="C2" s="2" t="s">
        <v>33</v>
      </c>
      <c r="D2" s="2" t="s">
        <v>21</v>
      </c>
      <c r="E2" s="2" t="s">
        <v>20</v>
      </c>
      <c r="F2" s="2" t="s">
        <v>19</v>
      </c>
      <c r="G2" s="10"/>
    </row>
    <row r="3" spans="1:8">
      <c r="A3" s="3" t="s">
        <v>52</v>
      </c>
      <c r="B3" s="3">
        <v>88901418</v>
      </c>
      <c r="C3" s="4">
        <v>43585</v>
      </c>
      <c r="D3" s="5">
        <v>1</v>
      </c>
      <c r="E3" s="5">
        <v>2034.51</v>
      </c>
      <c r="F3" s="5">
        <v>2299</v>
      </c>
      <c r="G3" s="11"/>
    </row>
    <row r="4" spans="1:8">
      <c r="A4" s="3" t="s">
        <v>52</v>
      </c>
      <c r="B4" s="3">
        <v>92208957</v>
      </c>
      <c r="C4" s="4">
        <v>43677</v>
      </c>
      <c r="D4" s="5">
        <v>1</v>
      </c>
      <c r="E4" s="5">
        <v>1769.03</v>
      </c>
      <c r="F4" s="5">
        <v>1999</v>
      </c>
      <c r="G4" s="11"/>
    </row>
    <row r="5" spans="1:8">
      <c r="A5" s="3" t="s">
        <v>52</v>
      </c>
      <c r="B5" s="3">
        <v>92208955</v>
      </c>
      <c r="C5" s="4">
        <v>43677</v>
      </c>
      <c r="D5" s="5">
        <v>1</v>
      </c>
      <c r="E5" s="5">
        <v>1769.03</v>
      </c>
      <c r="F5" s="5">
        <v>1999</v>
      </c>
      <c r="G5" s="11"/>
    </row>
    <row r="6" spans="1:8">
      <c r="A6" s="3" t="s">
        <v>52</v>
      </c>
      <c r="B6" s="3">
        <v>92208953</v>
      </c>
      <c r="C6" s="4">
        <v>43677</v>
      </c>
      <c r="D6" s="5">
        <v>1</v>
      </c>
      <c r="E6" s="5">
        <v>1769.03</v>
      </c>
      <c r="F6" s="5">
        <v>1999</v>
      </c>
      <c r="G6" s="11"/>
    </row>
    <row r="7" spans="1:8">
      <c r="A7" s="3" t="s">
        <v>52</v>
      </c>
      <c r="B7" s="3">
        <v>92208952</v>
      </c>
      <c r="C7" s="4">
        <v>43677</v>
      </c>
      <c r="D7" s="5">
        <v>1</v>
      </c>
      <c r="E7" s="5">
        <v>1769.03</v>
      </c>
      <c r="F7" s="5">
        <v>1999</v>
      </c>
      <c r="G7" s="11"/>
    </row>
    <row r="8" spans="1:8">
      <c r="A8" s="3" t="s">
        <v>52</v>
      </c>
      <c r="B8" s="3">
        <v>92209040</v>
      </c>
      <c r="C8" s="4">
        <v>43677</v>
      </c>
      <c r="D8" s="5">
        <v>1</v>
      </c>
      <c r="E8" s="5">
        <v>1769.03</v>
      </c>
      <c r="F8" s="5">
        <v>1999</v>
      </c>
      <c r="G8" s="11"/>
      <c r="H8" s="7"/>
    </row>
    <row r="9" spans="1:8" s="8" customFormat="1">
      <c r="A9" s="41" t="s">
        <v>53</v>
      </c>
      <c r="B9" s="42"/>
      <c r="C9" s="43"/>
      <c r="D9" s="12">
        <f>SUM(D3:D8)</f>
        <v>6</v>
      </c>
      <c r="E9" s="12">
        <f>SUM(E3:E8)/D9</f>
        <v>1813.2766666666666</v>
      </c>
      <c r="F9" s="12">
        <f>SUM(F3:F8)/D9</f>
        <v>2049</v>
      </c>
      <c r="G9" s="13"/>
    </row>
    <row r="10" spans="1:8">
      <c r="A10" s="3" t="s">
        <v>54</v>
      </c>
      <c r="B10" s="3">
        <v>88901415</v>
      </c>
      <c r="C10" s="4">
        <v>43585</v>
      </c>
      <c r="D10" s="5">
        <v>1</v>
      </c>
      <c r="E10" s="5">
        <v>3273.45</v>
      </c>
      <c r="F10" s="5">
        <v>3699</v>
      </c>
      <c r="G10" s="11"/>
      <c r="H10" s="7"/>
    </row>
    <row r="11" spans="1:8">
      <c r="A11" s="3" t="s">
        <v>54</v>
      </c>
      <c r="B11" s="3">
        <v>92207893</v>
      </c>
      <c r="C11" s="4">
        <v>43668</v>
      </c>
      <c r="D11" s="5">
        <v>1</v>
      </c>
      <c r="E11" s="5">
        <v>3060.18</v>
      </c>
      <c r="F11" s="5">
        <v>3458</v>
      </c>
      <c r="G11" s="11"/>
    </row>
    <row r="12" spans="1:8">
      <c r="A12" s="3" t="s">
        <v>54</v>
      </c>
      <c r="B12" s="3">
        <v>92208830</v>
      </c>
      <c r="C12" s="4">
        <v>43675</v>
      </c>
      <c r="D12" s="5">
        <v>1</v>
      </c>
      <c r="E12" s="5">
        <v>3184.96</v>
      </c>
      <c r="F12" s="5">
        <v>3599</v>
      </c>
      <c r="G12" s="11"/>
    </row>
    <row r="13" spans="1:8">
      <c r="A13" s="3" t="s">
        <v>54</v>
      </c>
      <c r="B13" s="3">
        <v>92207455</v>
      </c>
      <c r="C13" s="4">
        <v>43662</v>
      </c>
      <c r="D13" s="5">
        <v>1</v>
      </c>
      <c r="E13" s="5">
        <v>3184.96</v>
      </c>
      <c r="F13" s="5">
        <v>3599</v>
      </c>
      <c r="G13" s="11"/>
    </row>
    <row r="14" spans="1:8">
      <c r="A14" s="3" t="s">
        <v>54</v>
      </c>
      <c r="B14" s="3">
        <v>92207927</v>
      </c>
      <c r="C14" s="4">
        <v>43668</v>
      </c>
      <c r="D14" s="5">
        <v>1</v>
      </c>
      <c r="E14" s="5">
        <v>3184.96</v>
      </c>
      <c r="F14" s="5">
        <v>3599</v>
      </c>
      <c r="G14" s="11"/>
    </row>
    <row r="15" spans="1:8">
      <c r="A15" s="3" t="s">
        <v>54</v>
      </c>
      <c r="B15" s="3">
        <v>88901258</v>
      </c>
      <c r="C15" s="4">
        <v>43584</v>
      </c>
      <c r="D15" s="5">
        <v>1</v>
      </c>
      <c r="E15" s="5">
        <v>3273.45</v>
      </c>
      <c r="F15" s="5">
        <v>3699</v>
      </c>
      <c r="G15" s="11"/>
    </row>
    <row r="16" spans="1:8" s="8" customFormat="1">
      <c r="A16" s="41" t="s">
        <v>53</v>
      </c>
      <c r="B16" s="42"/>
      <c r="C16" s="43"/>
      <c r="D16" s="12">
        <f>SUM(D10:D15)</f>
        <v>6</v>
      </c>
      <c r="E16" s="12">
        <f>SUM(E10:E15)/D16</f>
        <v>3193.66</v>
      </c>
      <c r="F16" s="12">
        <f>SUM(F10:F15)/D16</f>
        <v>3608.8333333333335</v>
      </c>
      <c r="G16" s="13"/>
    </row>
    <row r="17" spans="1:7">
      <c r="A17" s="3" t="s">
        <v>55</v>
      </c>
      <c r="B17" s="3">
        <v>88900536</v>
      </c>
      <c r="C17" s="4">
        <v>43559</v>
      </c>
      <c r="D17" s="5">
        <v>1</v>
      </c>
      <c r="E17" s="5">
        <v>3538.94</v>
      </c>
      <c r="F17" s="5">
        <v>3999</v>
      </c>
      <c r="G17" s="11"/>
    </row>
    <row r="18" spans="1:7">
      <c r="A18" s="3" t="s">
        <v>55</v>
      </c>
      <c r="B18" s="14">
        <v>88901411</v>
      </c>
      <c r="C18" s="4">
        <v>43585</v>
      </c>
      <c r="D18" s="5">
        <v>1</v>
      </c>
      <c r="E18" s="5">
        <v>3538.94</v>
      </c>
      <c r="F18" s="5">
        <v>3999</v>
      </c>
      <c r="G18" s="15"/>
    </row>
    <row r="19" spans="1:7">
      <c r="A19" s="3" t="s">
        <v>55</v>
      </c>
      <c r="B19" s="14">
        <v>88901302</v>
      </c>
      <c r="C19" s="4">
        <v>43584</v>
      </c>
      <c r="D19" s="5">
        <v>1</v>
      </c>
      <c r="E19" s="5">
        <v>3538.94</v>
      </c>
      <c r="F19" s="5">
        <v>3999</v>
      </c>
    </row>
    <row r="20" spans="1:7">
      <c r="A20" s="3" t="s">
        <v>55</v>
      </c>
      <c r="B20" s="14">
        <v>88901290</v>
      </c>
      <c r="C20" s="4">
        <v>43584</v>
      </c>
      <c r="D20" s="5">
        <v>1</v>
      </c>
      <c r="E20" s="5">
        <v>3538.94</v>
      </c>
      <c r="F20" s="5">
        <v>3999</v>
      </c>
    </row>
    <row r="21" spans="1:7">
      <c r="A21" s="3" t="s">
        <v>55</v>
      </c>
      <c r="B21" s="14">
        <v>93890165</v>
      </c>
      <c r="C21" s="4">
        <v>43708</v>
      </c>
      <c r="D21" s="5">
        <v>1</v>
      </c>
      <c r="E21" s="6">
        <v>3450.44</v>
      </c>
      <c r="F21" s="16">
        <v>3899</v>
      </c>
    </row>
    <row r="22" spans="1:7">
      <c r="A22" s="3" t="s">
        <v>55</v>
      </c>
      <c r="B22" s="14">
        <v>93889939</v>
      </c>
      <c r="C22" s="4">
        <v>43708</v>
      </c>
      <c r="D22" s="5">
        <v>1</v>
      </c>
      <c r="E22" s="6">
        <v>3450.44</v>
      </c>
      <c r="F22" s="16">
        <v>3899</v>
      </c>
    </row>
    <row r="23" spans="1:7" s="8" customFormat="1">
      <c r="A23" s="44" t="s">
        <v>53</v>
      </c>
      <c r="B23" s="44"/>
      <c r="C23" s="44"/>
      <c r="D23" s="12">
        <f>SUM(D17:D22)</f>
        <v>6</v>
      </c>
      <c r="E23" s="12">
        <f>SUM(E17:E22)/D23</f>
        <v>3509.44</v>
      </c>
      <c r="F23" s="12">
        <f>SUM(F17:F22)/D23</f>
        <v>3965.6666666666665</v>
      </c>
      <c r="G23" s="13"/>
    </row>
  </sheetData>
  <mergeCells count="4">
    <mergeCell ref="A1:F1"/>
    <mergeCell ref="A9:C9"/>
    <mergeCell ref="A16:C16"/>
    <mergeCell ref="A23:C23"/>
  </mergeCells>
  <phoneticPr fontId="22"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tabSelected="1" zoomScale="90" zoomScaleNormal="90" workbookViewId="0">
      <selection sqref="A1:E1"/>
    </sheetView>
  </sheetViews>
  <sheetFormatPr defaultColWidth="9" defaultRowHeight="30" customHeight="1"/>
  <cols>
    <col min="1" max="1" width="6" style="31" customWidth="1"/>
    <col min="2" max="2" width="46.875" style="32" customWidth="1"/>
    <col min="3" max="3" width="52" style="32" customWidth="1"/>
    <col min="4" max="4" width="13.125" style="32" customWidth="1"/>
    <col min="5" max="5" width="20.125" style="31" customWidth="1"/>
    <col min="6" max="6" width="10.625" style="31" bestFit="1" customWidth="1"/>
    <col min="7" max="7" width="11.25" style="31" bestFit="1" customWidth="1"/>
    <col min="8" max="8" width="10.25" style="31" bestFit="1" customWidth="1"/>
    <col min="9" max="9" width="9" style="31"/>
    <col min="10" max="10" width="10.25" style="31" bestFit="1" customWidth="1"/>
    <col min="11" max="16384" width="9" style="31"/>
  </cols>
  <sheetData>
    <row r="1" spans="1:8" ht="30" customHeight="1">
      <c r="A1" s="47" t="s">
        <v>83</v>
      </c>
      <c r="B1" s="47"/>
      <c r="C1" s="47"/>
      <c r="D1" s="47"/>
      <c r="E1" s="47"/>
    </row>
    <row r="2" spans="1:8" ht="35.1" customHeight="1">
      <c r="A2" s="34" t="s">
        <v>0</v>
      </c>
      <c r="B2" s="34" t="s">
        <v>56</v>
      </c>
      <c r="C2" s="34" t="s">
        <v>57</v>
      </c>
      <c r="D2" s="34" t="s">
        <v>73</v>
      </c>
      <c r="E2" s="34" t="s">
        <v>72</v>
      </c>
    </row>
    <row r="3" spans="1:8" ht="35.1" customHeight="1">
      <c r="A3" s="24">
        <v>1</v>
      </c>
      <c r="B3" s="25" t="s">
        <v>79</v>
      </c>
      <c r="C3" s="25" t="s">
        <v>80</v>
      </c>
      <c r="D3" s="46" t="s">
        <v>74</v>
      </c>
      <c r="E3" s="26">
        <v>175.5</v>
      </c>
      <c r="F3" s="33">
        <f>SUM(E3:E9)</f>
        <v>276.44600000000003</v>
      </c>
    </row>
    <row r="4" spans="1:8" ht="35.1" customHeight="1">
      <c r="A4" s="24">
        <v>2</v>
      </c>
      <c r="B4" s="25" t="s">
        <v>58</v>
      </c>
      <c r="C4" s="25" t="s">
        <v>2</v>
      </c>
      <c r="D4" s="46"/>
      <c r="E4" s="26">
        <v>24.9</v>
      </c>
    </row>
    <row r="5" spans="1:8" ht="35.1" customHeight="1">
      <c r="A5" s="24">
        <v>3</v>
      </c>
      <c r="B5" s="27" t="s">
        <v>59</v>
      </c>
      <c r="C5" s="28" t="s">
        <v>60</v>
      </c>
      <c r="D5" s="46"/>
      <c r="E5" s="26">
        <v>45</v>
      </c>
    </row>
    <row r="6" spans="1:8" ht="35.1" customHeight="1">
      <c r="A6" s="24">
        <v>4</v>
      </c>
      <c r="B6" s="25" t="s">
        <v>61</v>
      </c>
      <c r="C6" s="25" t="s">
        <v>2</v>
      </c>
      <c r="D6" s="46"/>
      <c r="E6" s="26">
        <v>3</v>
      </c>
    </row>
    <row r="7" spans="1:8" ht="35.1" customHeight="1">
      <c r="A7" s="24">
        <v>5</v>
      </c>
      <c r="B7" s="25" t="s">
        <v>62</v>
      </c>
      <c r="C7" s="25" t="s">
        <v>2</v>
      </c>
      <c r="D7" s="46"/>
      <c r="E7" s="26">
        <v>1.37</v>
      </c>
    </row>
    <row r="8" spans="1:8" ht="35.1" customHeight="1">
      <c r="A8" s="24">
        <v>6</v>
      </c>
      <c r="B8" s="25" t="s">
        <v>63</v>
      </c>
      <c r="C8" s="25" t="s">
        <v>64</v>
      </c>
      <c r="D8" s="46"/>
      <c r="E8" s="26">
        <v>2.52</v>
      </c>
    </row>
    <row r="9" spans="1:8" ht="35.1" customHeight="1">
      <c r="A9" s="24">
        <v>7</v>
      </c>
      <c r="B9" s="25" t="s">
        <v>65</v>
      </c>
      <c r="C9" s="25" t="s">
        <v>66</v>
      </c>
      <c r="D9" s="46"/>
      <c r="E9" s="26">
        <v>24.155999999999999</v>
      </c>
    </row>
    <row r="10" spans="1:8" ht="35.1" customHeight="1">
      <c r="A10" s="24">
        <v>8</v>
      </c>
      <c r="B10" s="29" t="s">
        <v>81</v>
      </c>
      <c r="C10" s="30" t="s">
        <v>82</v>
      </c>
      <c r="D10" s="45" t="s">
        <v>75</v>
      </c>
      <c r="E10" s="26">
        <v>60</v>
      </c>
      <c r="F10" s="33">
        <f>SUM(E10:E19)</f>
        <v>833.1</v>
      </c>
    </row>
    <row r="11" spans="1:8" ht="35.1" customHeight="1">
      <c r="A11" s="24">
        <v>9</v>
      </c>
      <c r="B11" s="29" t="s">
        <v>1</v>
      </c>
      <c r="C11" s="29" t="s">
        <v>2</v>
      </c>
      <c r="D11" s="45"/>
      <c r="E11" s="26">
        <v>32</v>
      </c>
    </row>
    <row r="12" spans="1:8" ht="35.1" customHeight="1">
      <c r="A12" s="24">
        <v>10</v>
      </c>
      <c r="B12" s="29" t="s">
        <v>3</v>
      </c>
      <c r="C12" s="29" t="s">
        <v>4</v>
      </c>
      <c r="D12" s="45"/>
      <c r="E12" s="26">
        <v>195.5</v>
      </c>
    </row>
    <row r="13" spans="1:8" ht="35.1" customHeight="1">
      <c r="A13" s="24">
        <v>11</v>
      </c>
      <c r="B13" s="29" t="s">
        <v>5</v>
      </c>
      <c r="C13" s="29" t="s">
        <v>6</v>
      </c>
      <c r="D13" s="45"/>
      <c r="E13" s="26">
        <v>38</v>
      </c>
    </row>
    <row r="14" spans="1:8" ht="35.1" customHeight="1">
      <c r="A14" s="24">
        <v>12</v>
      </c>
      <c r="B14" s="29" t="s">
        <v>7</v>
      </c>
      <c r="C14" s="29" t="s">
        <v>76</v>
      </c>
      <c r="D14" s="45"/>
      <c r="E14" s="26">
        <v>186</v>
      </c>
      <c r="G14" s="33"/>
    </row>
    <row r="15" spans="1:8" ht="35.1" customHeight="1">
      <c r="A15" s="24">
        <v>13</v>
      </c>
      <c r="B15" s="30" t="s">
        <v>8</v>
      </c>
      <c r="C15" s="29" t="s">
        <v>9</v>
      </c>
      <c r="D15" s="45"/>
      <c r="E15" s="26">
        <v>140.19999999999999</v>
      </c>
      <c r="G15" s="33"/>
      <c r="H15" s="33"/>
    </row>
    <row r="16" spans="1:8" ht="35.1" customHeight="1">
      <c r="A16" s="24">
        <v>14</v>
      </c>
      <c r="B16" s="29" t="s">
        <v>10</v>
      </c>
      <c r="C16" s="29" t="s">
        <v>77</v>
      </c>
      <c r="D16" s="45"/>
      <c r="E16" s="26">
        <v>114.2</v>
      </c>
    </row>
    <row r="17" spans="1:7" ht="35.1" customHeight="1">
      <c r="A17" s="24">
        <v>15</v>
      </c>
      <c r="B17" s="29" t="s">
        <v>11</v>
      </c>
      <c r="C17" s="29" t="s">
        <v>12</v>
      </c>
      <c r="D17" s="45"/>
      <c r="E17" s="26">
        <v>18.149999999999999</v>
      </c>
      <c r="G17" s="33"/>
    </row>
    <row r="18" spans="1:7" ht="35.1" customHeight="1">
      <c r="A18" s="24">
        <v>16</v>
      </c>
      <c r="B18" s="29" t="s">
        <v>13</v>
      </c>
      <c r="C18" s="29" t="s">
        <v>14</v>
      </c>
      <c r="D18" s="45"/>
      <c r="E18" s="26">
        <v>4</v>
      </c>
    </row>
    <row r="19" spans="1:7" ht="35.1" customHeight="1">
      <c r="A19" s="24">
        <v>17</v>
      </c>
      <c r="B19" s="29" t="s">
        <v>15</v>
      </c>
      <c r="C19" s="29" t="s">
        <v>16</v>
      </c>
      <c r="D19" s="45"/>
      <c r="E19" s="26">
        <v>45.05</v>
      </c>
      <c r="G19" s="33"/>
    </row>
    <row r="20" spans="1:7" ht="30" customHeight="1">
      <c r="D20" s="32" t="s">
        <v>78</v>
      </c>
      <c r="E20" s="35">
        <f>SUM(E3:E19)</f>
        <v>1109.546</v>
      </c>
    </row>
  </sheetData>
  <mergeCells count="3">
    <mergeCell ref="D10:D19"/>
    <mergeCell ref="D3:D9"/>
    <mergeCell ref="A1:E1"/>
  </mergeCells>
  <phoneticPr fontId="22" type="noConversion"/>
  <pageMargins left="0.39370078740157499" right="0" top="0.67" bottom="0.74803149606299202" header="0.73" footer="0.31496062992126"/>
  <pageSetup paperSize="9" scale="60" orientation="landscape" horizontalDpi="2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真趣</vt:lpstr>
      <vt:lpstr>赠与-2艾信</vt:lpstr>
      <vt:lpstr>赠与-3智慧芽</vt:lpstr>
      <vt:lpstr>赠与-6诺菲</vt:lpstr>
      <vt:lpstr>赠与-7思必驰</vt:lpstr>
      <vt:lpstr>赠与-8二元</vt:lpstr>
      <vt:lpstr>赠与-10极目</vt:lpstr>
      <vt:lpstr>赠与-9贝昂</vt:lpstr>
      <vt:lpstr>补贴明细</vt:lpstr>
      <vt:lpstr>采购-1十一方</vt:lpstr>
      <vt:lpstr>采购-2宝时得</vt:lpstr>
      <vt:lpstr>采购-3天华超净</vt:lpstr>
      <vt:lpstr>采购-7赛博纺织</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thinkpad001</dc:creator>
  <cp:lastModifiedBy>经济发展委员会-黄玥</cp:lastModifiedBy>
  <cp:lastPrinted>2020-06-12T07:28:00Z</cp:lastPrinted>
  <dcterms:created xsi:type="dcterms:W3CDTF">2020-04-20T08:31:00Z</dcterms:created>
  <dcterms:modified xsi:type="dcterms:W3CDTF">2020-10-20T08:49:21Z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